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a - Uznatelné náklady" sheetId="2" r:id="rId2"/>
    <sheet name="01b - Neuznatelné náklady" sheetId="3" r:id="rId3"/>
    <sheet name="02a - Uznatelné náklady" sheetId="4" r:id="rId4"/>
    <sheet name="02b - Neuznatelné náklady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'01a - Uznatelné náklady'!$C$94:$K$262</definedName>
    <definedName name="_xlnm.Print_Area" localSheetId="1">'01a - Uznatelné náklady'!$C$4:$J$41,'01a - Uznatelné náklady'!$C$47:$J$74,'01a - Uznatelné náklady'!$C$80:$K$262</definedName>
    <definedName name="_xlnm.Print_Titles" localSheetId="1">'01a - Uznatelné náklady'!$94:$94</definedName>
    <definedName name="_xlnm._FilterDatabase" localSheetId="2" hidden="1">'01b - Neuznatelné náklady'!$C$91:$K$116</definedName>
    <definedName name="_xlnm.Print_Area" localSheetId="2">'01b - Neuznatelné náklady'!$C$4:$J$41,'01b - Neuznatelné náklady'!$C$47:$J$71,'01b - Neuznatelné náklady'!$C$77:$K$116</definedName>
    <definedName name="_xlnm.Print_Titles" localSheetId="2">'01b - Neuznatelné náklady'!$91:$91</definedName>
    <definedName name="_xlnm._FilterDatabase" localSheetId="3" hidden="1">'02a - Uznatelné náklady'!$C$95:$K$220</definedName>
    <definedName name="_xlnm.Print_Area" localSheetId="3">'02a - Uznatelné náklady'!$C$4:$J$41,'02a - Uznatelné náklady'!$C$47:$J$75,'02a - Uznatelné náklady'!$C$81:$K$220</definedName>
    <definedName name="_xlnm.Print_Titles" localSheetId="3">'02a - Uznatelné náklady'!$95:$95</definedName>
    <definedName name="_xlnm._FilterDatabase" localSheetId="4" hidden="1">'02b - Neuznatelné náklady'!$C$88:$K$101</definedName>
    <definedName name="_xlnm.Print_Area" localSheetId="4">'02b - Neuznatelné náklady'!$C$4:$J$41,'02b - Neuznatelné náklady'!$C$47:$J$68,'02b - Neuznatelné náklady'!$C$74:$K$101</definedName>
    <definedName name="_xlnm.Print_Titles" localSheetId="4">'02b - Neuznatelné náklady'!$88:$88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00"/>
  <c r="BH100"/>
  <c r="BG100"/>
  <c r="BF100"/>
  <c r="T100"/>
  <c r="T99"/>
  <c r="R100"/>
  <c r="R99"/>
  <c r="P100"/>
  <c r="P99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8"/>
  <c r="F58"/>
  <c r="F56"/>
  <c r="E54"/>
  <c r="J26"/>
  <c r="E26"/>
  <c r="J59"/>
  <c r="J25"/>
  <c r="J20"/>
  <c r="E20"/>
  <c r="F86"/>
  <c r="J19"/>
  <c r="J14"/>
  <c r="J56"/>
  <c r="E7"/>
  <c r="E50"/>
  <c i="4" r="J39"/>
  <c r="J38"/>
  <c i="1" r="AY59"/>
  <c i="4" r="J37"/>
  <c i="1" r="AX59"/>
  <c i="4"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93"/>
  <c r="J19"/>
  <c r="J14"/>
  <c r="J56"/>
  <c r="E7"/>
  <c r="E84"/>
  <c i="3" r="J39"/>
  <c r="J38"/>
  <c i="1" r="AY57"/>
  <c i="3" r="J37"/>
  <c i="1" r="AX57"/>
  <c i="3"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56"/>
  <c r="E7"/>
  <c r="E80"/>
  <c i="2" r="J39"/>
  <c r="J38"/>
  <c i="1" r="AY56"/>
  <c i="2" r="J37"/>
  <c i="1" r="AX56"/>
  <c i="2"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T249"/>
  <c r="R250"/>
  <c r="R249"/>
  <c r="P250"/>
  <c r="P249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J91"/>
  <c r="F91"/>
  <c r="F89"/>
  <c r="E87"/>
  <c r="J58"/>
  <c r="F58"/>
  <c r="F56"/>
  <c r="E54"/>
  <c r="J26"/>
  <c r="E26"/>
  <c r="J59"/>
  <c r="J25"/>
  <c r="J20"/>
  <c r="E20"/>
  <c r="F92"/>
  <c r="J19"/>
  <c r="J14"/>
  <c r="J89"/>
  <c r="E7"/>
  <c r="E50"/>
  <c i="1" r="L50"/>
  <c r="AM50"/>
  <c r="AM49"/>
  <c r="L49"/>
  <c r="AM47"/>
  <c r="L47"/>
  <c r="L45"/>
  <c r="L44"/>
  <c i="2" r="BK261"/>
  <c r="J153"/>
  <c r="J225"/>
  <c r="J209"/>
  <c i="3" r="J95"/>
  <c r="J111"/>
  <c i="4" r="BK195"/>
  <c r="J128"/>
  <c r="BK165"/>
  <c i="2" r="J239"/>
  <c r="BK216"/>
  <c r="BK254"/>
  <c r="BK152"/>
  <c r="BK127"/>
  <c i="4" r="BK181"/>
  <c r="J130"/>
  <c r="J99"/>
  <c i="2" r="BK205"/>
  <c r="J250"/>
  <c r="BK144"/>
  <c r="J114"/>
  <c r="J110"/>
  <c i="4" r="BK140"/>
  <c r="BK148"/>
  <c r="BK184"/>
  <c r="BK187"/>
  <c i="2" r="BK219"/>
  <c r="BK239"/>
  <c r="J246"/>
  <c r="J232"/>
  <c i="3" r="J104"/>
  <c i="4" r="BK154"/>
  <c r="J152"/>
  <c i="5" r="BK97"/>
  <c i="2" r="BK213"/>
  <c r="BK179"/>
  <c r="J98"/>
  <c r="J159"/>
  <c r="J144"/>
  <c i="3" r="BK95"/>
  <c i="4" r="BK152"/>
  <c r="BK134"/>
  <c i="2" r="J257"/>
  <c r="J164"/>
  <c r="J216"/>
  <c i="3" r="BK113"/>
  <c i="4" r="BK204"/>
  <c r="BK174"/>
  <c r="J113"/>
  <c i="2" r="BK203"/>
  <c r="BK250"/>
  <c r="J146"/>
  <c i="4" r="BK161"/>
  <c r="BK150"/>
  <c i="2" r="BK186"/>
  <c r="J183"/>
  <c r="BK209"/>
  <c i="3" r="J115"/>
  <c i="4" r="J105"/>
  <c r="J157"/>
  <c r="BK110"/>
  <c i="5" r="J100"/>
  <c i="2" r="BK159"/>
  <c r="J116"/>
  <c r="BK200"/>
  <c r="J174"/>
  <c i="3" r="J113"/>
  <c i="4" r="BK163"/>
  <c r="J165"/>
  <c r="J154"/>
  <c i="2" r="J155"/>
  <c r="J254"/>
  <c r="BK221"/>
  <c r="BK188"/>
  <c i="4" r="J143"/>
  <c r="J150"/>
  <c r="BK170"/>
  <c r="J159"/>
  <c i="2" r="BK162"/>
  <c r="BK116"/>
  <c i="1" r="AS58"/>
  <c i="3" r="J108"/>
  <c i="4" r="BK159"/>
  <c r="J118"/>
  <c r="J134"/>
  <c i="2" r="BK150"/>
  <c r="BK164"/>
  <c r="BK102"/>
  <c r="J138"/>
  <c i="4" r="J174"/>
  <c r="J202"/>
  <c r="BK157"/>
  <c r="BK143"/>
  <c i="2" r="J131"/>
  <c r="BK241"/>
  <c r="BK106"/>
  <c r="J243"/>
  <c r="J223"/>
  <c i="3" r="BK111"/>
  <c r="BK106"/>
  <c i="4" r="J200"/>
  <c r="BK118"/>
  <c r="J197"/>
  <c i="5" r="BK92"/>
  <c i="2" r="BK174"/>
  <c r="BK110"/>
  <c r="BK243"/>
  <c i="4" r="J204"/>
  <c r="BK130"/>
  <c r="BK99"/>
  <c r="BK202"/>
  <c i="2" r="BK223"/>
  <c r="J102"/>
  <c r="BK225"/>
  <c r="J213"/>
  <c r="J219"/>
  <c i="3" r="BK104"/>
  <c i="4" r="BK179"/>
  <c r="J125"/>
  <c r="BK128"/>
  <c i="5" r="J94"/>
  <c i="2" r="J127"/>
  <c r="BK257"/>
  <c r="J203"/>
  <c i="3" r="BK115"/>
  <c i="4" r="J146"/>
  <c r="J195"/>
  <c r="BK167"/>
  <c i="2" r="J221"/>
  <c r="J200"/>
  <c r="J186"/>
  <c r="BK131"/>
  <c i="3" r="BK101"/>
  <c r="J98"/>
  <c i="4" r="BK197"/>
  <c r="J110"/>
  <c r="J184"/>
  <c i="2" r="J188"/>
  <c r="J133"/>
  <c r="BK138"/>
  <c r="J177"/>
  <c r="J162"/>
  <c i="4" r="J163"/>
  <c r="J179"/>
  <c r="BK146"/>
  <c i="2" r="BK153"/>
  <c r="J104"/>
  <c i="3" r="J101"/>
  <c i="4" r="BK209"/>
  <c r="BK200"/>
  <c i="5" r="BK94"/>
  <c i="2" r="BK246"/>
  <c r="J152"/>
  <c r="BK232"/>
  <c r="J150"/>
  <c i="4" r="J170"/>
  <c r="BK105"/>
  <c r="J103"/>
  <c r="BK103"/>
  <c i="2" r="BK133"/>
  <c r="BK108"/>
  <c r="J261"/>
  <c r="BK98"/>
  <c i="3" r="BK108"/>
  <c r="J106"/>
  <c i="4" r="J167"/>
  <c r="J209"/>
  <c i="5" r="J97"/>
  <c i="2" r="J119"/>
  <c r="J205"/>
  <c r="J241"/>
  <c r="J108"/>
  <c i="1" r="AS55"/>
  <c i="4" r="J148"/>
  <c i="5" r="J92"/>
  <c i="2" r="BK146"/>
  <c r="BK177"/>
  <c r="BK155"/>
  <c r="J179"/>
  <c i="4" r="J181"/>
  <c r="J187"/>
  <c r="J161"/>
  <c i="5" r="BK100"/>
  <c i="2" r="J106"/>
  <c r="BK114"/>
  <c r="BK104"/>
  <c r="BK119"/>
  <c i="3" r="BK98"/>
  <c i="4" r="BK125"/>
  <c r="BK113"/>
  <c r="J140"/>
  <c i="2" r="BK183"/>
  <c i="4" l="1" r="P183"/>
  <c r="T183"/>
  <c r="R183"/>
  <c i="2" r="P97"/>
  <c r="BK149"/>
  <c r="J149"/>
  <c r="J68"/>
  <c r="BK218"/>
  <c r="J218"/>
  <c r="J69"/>
  <c i="3" r="BK105"/>
  <c r="J105"/>
  <c r="J68"/>
  <c i="2" r="BK97"/>
  <c r="J97"/>
  <c r="J65"/>
  <c i="3" r="R94"/>
  <c r="R93"/>
  <c r="T105"/>
  <c r="T112"/>
  <c i="4" r="P104"/>
  <c i="2" r="R97"/>
  <c r="BK126"/>
  <c r="J126"/>
  <c r="J66"/>
  <c r="T126"/>
  <c r="P137"/>
  <c r="T137"/>
  <c r="P149"/>
  <c r="P218"/>
  <c r="BK253"/>
  <c r="J253"/>
  <c r="J73"/>
  <c r="T253"/>
  <c r="T248"/>
  <c i="3" r="P94"/>
  <c r="P93"/>
  <c r="R105"/>
  <c r="BK112"/>
  <c r="J112"/>
  <c r="J70"/>
  <c i="4" r="P98"/>
  <c r="T98"/>
  <c r="R145"/>
  <c r="T173"/>
  <c r="R199"/>
  <c i="5" r="T91"/>
  <c r="T90"/>
  <c r="T89"/>
  <c i="2" r="T97"/>
  <c r="P126"/>
  <c r="R126"/>
  <c r="BK137"/>
  <c r="J137"/>
  <c r="J67"/>
  <c r="R137"/>
  <c r="T149"/>
  <c r="T218"/>
  <c r="P253"/>
  <c r="P248"/>
  <c i="3" r="BK94"/>
  <c r="J94"/>
  <c r="J65"/>
  <c r="P105"/>
  <c r="R112"/>
  <c i="4" r="BK104"/>
  <c r="J104"/>
  <c r="J66"/>
  <c r="T104"/>
  <c r="T145"/>
  <c r="R173"/>
  <c r="BK194"/>
  <c r="J194"/>
  <c r="J73"/>
  <c r="BK199"/>
  <c r="J199"/>
  <c r="J74"/>
  <c r="P199"/>
  <c i="5" r="BK91"/>
  <c r="J91"/>
  <c r="J65"/>
  <c r="R91"/>
  <c r="R90"/>
  <c r="R89"/>
  <c i="2" r="R149"/>
  <c r="R218"/>
  <c r="R253"/>
  <c r="R248"/>
  <c i="3" r="T94"/>
  <c r="T93"/>
  <c r="P112"/>
  <c i="4" r="BK98"/>
  <c r="J98"/>
  <c r="J65"/>
  <c r="R98"/>
  <c r="R104"/>
  <c r="BK145"/>
  <c r="J145"/>
  <c r="J67"/>
  <c r="P145"/>
  <c r="BK173"/>
  <c r="J173"/>
  <c r="J70"/>
  <c r="P173"/>
  <c r="P194"/>
  <c r="R194"/>
  <c r="T194"/>
  <c r="T199"/>
  <c i="5" r="P91"/>
  <c r="P90"/>
  <c r="P89"/>
  <c i="1" r="AU60"/>
  <c i="2" r="BK245"/>
  <c r="J245"/>
  <c r="J70"/>
  <c i="3" r="BK103"/>
  <c r="J103"/>
  <c r="J67"/>
  <c i="5" r="E77"/>
  <c r="BK96"/>
  <c r="J96"/>
  <c r="J66"/>
  <c r="BK99"/>
  <c r="J99"/>
  <c r="J67"/>
  <c i="2" r="BK249"/>
  <c r="J249"/>
  <c r="J72"/>
  <c i="3" r="BK110"/>
  <c r="J110"/>
  <c r="J69"/>
  <c i="4" r="BK169"/>
  <c r="J169"/>
  <c r="J68"/>
  <c r="BK180"/>
  <c r="J180"/>
  <c r="J71"/>
  <c r="BK183"/>
  <c r="J183"/>
  <c r="J72"/>
  <c i="5" r="BE92"/>
  <c r="BE100"/>
  <c r="J83"/>
  <c r="BE94"/>
  <c r="F59"/>
  <c r="J86"/>
  <c r="BE97"/>
  <c i="4" r="BE99"/>
  <c r="BE146"/>
  <c r="BE150"/>
  <c r="BE152"/>
  <c r="BE195"/>
  <c r="BE209"/>
  <c r="J59"/>
  <c r="BE105"/>
  <c r="BE125"/>
  <c r="BE130"/>
  <c r="BE181"/>
  <c r="J90"/>
  <c r="BE148"/>
  <c r="BE154"/>
  <c r="BE163"/>
  <c r="BE174"/>
  <c r="BE202"/>
  <c r="E50"/>
  <c r="F59"/>
  <c r="BE103"/>
  <c r="BE118"/>
  <c r="BE134"/>
  <c r="BE140"/>
  <c r="BE159"/>
  <c r="BE170"/>
  <c r="BE184"/>
  <c r="BE113"/>
  <c r="BE128"/>
  <c r="BE143"/>
  <c r="BE157"/>
  <c r="BE165"/>
  <c r="BE187"/>
  <c r="BE200"/>
  <c r="BE204"/>
  <c r="BE110"/>
  <c r="BE161"/>
  <c r="BE167"/>
  <c r="BE179"/>
  <c r="BE197"/>
  <c i="3" r="E50"/>
  <c r="J59"/>
  <c r="BE101"/>
  <c r="BE108"/>
  <c r="BE113"/>
  <c r="F59"/>
  <c r="J86"/>
  <c r="BE95"/>
  <c r="BE104"/>
  <c r="BE111"/>
  <c r="BE98"/>
  <c r="BE106"/>
  <c r="BE115"/>
  <c i="2" r="E83"/>
  <c r="J92"/>
  <c r="BE114"/>
  <c r="BE133"/>
  <c r="BE138"/>
  <c r="BE153"/>
  <c r="BE159"/>
  <c r="BE164"/>
  <c r="BE177"/>
  <c r="BE213"/>
  <c r="BE225"/>
  <c r="BE241"/>
  <c r="F59"/>
  <c r="BE98"/>
  <c r="BE102"/>
  <c r="BE106"/>
  <c r="BE116"/>
  <c r="BE146"/>
  <c r="BE183"/>
  <c r="BE186"/>
  <c r="BE216"/>
  <c r="BE223"/>
  <c r="BE239"/>
  <c r="BE250"/>
  <c r="BE257"/>
  <c r="BE261"/>
  <c r="J56"/>
  <c r="BE150"/>
  <c r="BE152"/>
  <c r="BE162"/>
  <c r="BE179"/>
  <c r="BE188"/>
  <c r="BE203"/>
  <c r="BE221"/>
  <c r="BE108"/>
  <c r="BE119"/>
  <c r="BE131"/>
  <c r="BE144"/>
  <c r="BE200"/>
  <c r="BE205"/>
  <c r="BE219"/>
  <c r="BE104"/>
  <c r="BE110"/>
  <c r="BE127"/>
  <c r="BE155"/>
  <c r="BE174"/>
  <c r="BE209"/>
  <c r="BE232"/>
  <c r="BE243"/>
  <c r="BE246"/>
  <c r="BE254"/>
  <c r="F38"/>
  <c i="1" r="BC56"/>
  <c i="3" r="F39"/>
  <c i="1" r="BD57"/>
  <c i="5" r="F37"/>
  <c i="1" r="BB60"/>
  <c i="5" r="F36"/>
  <c i="1" r="BA60"/>
  <c i="3" r="F36"/>
  <c i="1" r="BA57"/>
  <c i="3" r="F37"/>
  <c i="1" r="BB57"/>
  <c i="4" r="F38"/>
  <c i="1" r="BC59"/>
  <c i="4" r="J36"/>
  <c i="1" r="AW59"/>
  <c i="5" r="F38"/>
  <c i="1" r="BC60"/>
  <c i="3" r="J36"/>
  <c i="1" r="AW57"/>
  <c i="4" r="F36"/>
  <c i="1" r="BA59"/>
  <c i="4" r="F39"/>
  <c i="1" r="BD59"/>
  <c i="2" r="F37"/>
  <c i="1" r="BB56"/>
  <c i="4" r="F37"/>
  <c i="1" r="BB59"/>
  <c i="2" r="F36"/>
  <c i="1" r="BA56"/>
  <c i="5" r="J36"/>
  <c i="1" r="AW60"/>
  <c i="5" r="F39"/>
  <c i="1" r="BD60"/>
  <c i="2" r="F39"/>
  <c i="1" r="BD56"/>
  <c i="2" r="J36"/>
  <c i="1" r="AW56"/>
  <c r="AS54"/>
  <c i="3" r="F38"/>
  <c i="1" r="BC57"/>
  <c i="3" l="1" r="P102"/>
  <c r="T102"/>
  <c r="R102"/>
  <c i="2" r="T96"/>
  <c r="T95"/>
  <c i="4" r="P97"/>
  <c i="2" r="R96"/>
  <c r="R95"/>
  <c i="4" r="P172"/>
  <c r="P96"/>
  <c i="1" r="AU59"/>
  <c i="3" r="P92"/>
  <c i="1" r="AU57"/>
  <c i="4" r="T97"/>
  <c r="R97"/>
  <c i="3" r="T92"/>
  <c i="4" r="R172"/>
  <c r="T172"/>
  <c i="3" r="R92"/>
  <c i="2" r="P96"/>
  <c r="P95"/>
  <c i="1" r="AU56"/>
  <c i="2" r="BK96"/>
  <c r="J96"/>
  <c r="J64"/>
  <c i="3" r="BK93"/>
  <c r="J93"/>
  <c r="J64"/>
  <c r="BK102"/>
  <c r="J102"/>
  <c r="J66"/>
  <c i="4" r="BK97"/>
  <c r="J97"/>
  <c r="J64"/>
  <c r="BK172"/>
  <c r="J172"/>
  <c r="J69"/>
  <c i="5" r="BK90"/>
  <c r="J90"/>
  <c r="J64"/>
  <c i="2" r="BK248"/>
  <c r="J248"/>
  <c r="J71"/>
  <c r="BK95"/>
  <c r="J95"/>
  <c r="J63"/>
  <c r="J35"/>
  <c i="1" r="AV56"/>
  <c r="AT56"/>
  <c i="4" r="F35"/>
  <c i="1" r="AZ59"/>
  <c r="AU58"/>
  <c r="BC58"/>
  <c r="AY58"/>
  <c r="BD58"/>
  <c i="5" r="J35"/>
  <c i="1" r="AV60"/>
  <c r="AT60"/>
  <c r="BC55"/>
  <c r="BB55"/>
  <c r="AX55"/>
  <c r="BA55"/>
  <c i="3" r="F35"/>
  <c i="1" r="AZ57"/>
  <c i="4" r="J35"/>
  <c i="1" r="AV59"/>
  <c r="AT59"/>
  <c r="BD55"/>
  <c i="2" r="F35"/>
  <c i="1" r="AZ56"/>
  <c i="3" r="J35"/>
  <c i="1" r="AV57"/>
  <c r="AT57"/>
  <c r="BB58"/>
  <c r="AX58"/>
  <c r="BA58"/>
  <c r="AW58"/>
  <c i="5" r="F35"/>
  <c i="1" r="AZ60"/>
  <c i="4" l="1" r="R96"/>
  <c r="T96"/>
  <c i="3" r="BK92"/>
  <c r="J92"/>
  <c i="4" r="BK96"/>
  <c r="J96"/>
  <c r="J63"/>
  <c i="5" r="BK89"/>
  <c r="J89"/>
  <c r="J63"/>
  <c i="2" r="J32"/>
  <c i="1" r="AG56"/>
  <c r="BA54"/>
  <c r="AW54"/>
  <c r="AK30"/>
  <c r="AW55"/>
  <c r="BC54"/>
  <c r="W32"/>
  <c r="AY55"/>
  <c r="AU55"/>
  <c r="AU54"/>
  <c i="3" r="J32"/>
  <c i="1" r="AG57"/>
  <c r="AZ55"/>
  <c r="AZ58"/>
  <c r="AV58"/>
  <c r="AT58"/>
  <c r="BD54"/>
  <c r="W33"/>
  <c r="BB54"/>
  <c r="W31"/>
  <c i="3" l="1" r="J41"/>
  <c r="J63"/>
  <c i="2" r="J41"/>
  <c i="1" r="AN56"/>
  <c r="AN57"/>
  <c i="5" r="J32"/>
  <c i="1" r="AG60"/>
  <c r="AZ54"/>
  <c r="W29"/>
  <c r="AG55"/>
  <c r="AV55"/>
  <c r="AT55"/>
  <c r="AN55"/>
  <c r="W30"/>
  <c r="AX54"/>
  <c i="4" r="J32"/>
  <c i="1" r="AG59"/>
  <c r="AY54"/>
  <c i="5" l="1" r="J41"/>
  <c i="4" r="J41"/>
  <c i="1" r="AN60"/>
  <c r="AN59"/>
  <c r="AG58"/>
  <c r="AV54"/>
  <c r="AK29"/>
  <c l="1" r="AN58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<sst xmlns="http://schemas.openxmlformats.org/spreadsheetml/2006/main">
  <si>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</si>
  <si>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</si>
  <si>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</si>
  <si>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</si>
  <si>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</si>
  <si>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{95a97f93-cc20-4df8-8470-25ade52b4d3e}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</si>
  <si>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</si>
  <si>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</si>
  <si>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</si>
  <si>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</si>
  <si>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</si>
  <si>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</si>
  <si>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</si>
  <si>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</si>
  <si>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</si>
  <si>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</si>
  <si>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</si>
  <si>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brownfieldu výtopny - východní část, demolice budov</t>
  </si>
  <si>
    <t>KSO:</t>
  </si>
  <si>
    <t/>
  </si>
  <si>
    <t>CC-CZ:</t>
  </si>
  <si>
    <t>Místo:</t>
  </si>
  <si>
    <t>st.p.č. 1126/1 a 1125 v k.ú. Horní Slavkov</t>
  </si>
  <si>
    <t>Datum:</t>
  </si>
  <si>
    <t>22. 8. 2022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</si>
  <si>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</si>
  <si>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</si>
  <si>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</si>
  <si>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</si>
  <si>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</si>
  <si>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</si>
  <si>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</si>
  <si>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</si>
  <si>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</si>
  <si>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</si>
  <si>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</si>
  <si>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</si>
  <si>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VEŠKERÉ ODPADY BUDOU ÚČTOVÁNY DLE SKUTEČNOSTI DLE VÁŽNÍCH LÍSTKŮ, APOD...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</si>
  <si>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</si>
  <si>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</si>
  <si>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</si>
  <si>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</si>
  <si>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</si>
  <si>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</si>
  <si>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</si>
  <si>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</si>
  <si>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</si>
  <si>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</si>
  <si>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</si>
  <si>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</si>
  <si>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</si>
  <si>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</si>
  <si>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</si>
  <si>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</si>
  <si>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</si>
  <si>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</si>
  <si>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</si>
  <si>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</si>
  <si>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</si>
  <si>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</si>
  <si>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</si>
  <si>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</si>
  <si>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</si>
  <si>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</si>
  <si>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</si>
  <si>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</si>
  <si>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</si>
  <si>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</si>
  <si>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</si>
  <si>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</si>
  <si>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</si>
  <si>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</si>
  <si>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</si>
  <si>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</si>
  <si>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</si>
  <si>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</si>
  <si>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</si>
  <si>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01 - Demolice kotelny</t>
  </si>
  <si>
    <t>STA</t>
  </si>
  <si>
    <t>1</t>
  </si>
  <si>
    <t>{9c8eab17-aa8c-4431-9693-b27b6b9776e2}</t>
  </si>
  <si>
    <t>2</t>
  </si>
  <si>
    <t>/</t>
  </si>
  <si>
    <t>01a</t>
  </si>
  <si>
    <t>Uznatelné náklady</t>
  </si>
  <si>
    <t>Soupis</t>
  </si>
  <si>
    <t>{4ffb32e4-1269-476a-aa57-15257b9aa34c}</t>
  </si>
  <si>
    <t>01b</t>
  </si>
  <si>
    <t>Neuznatelné náklady</t>
  </si>
  <si>
    <t>{2b6ce34f-62e2-4cb6-8643-03d3314cbc18}</t>
  </si>
  <si>
    <t>02</t>
  </si>
  <si>
    <t>SO 02 - Demolice haly</t>
  </si>
  <si>
    <t>{9225daf8-aca2-462c-b6a8-64137b636468}</t>
  </si>
  <si>
    <t>02a</t>
  </si>
  <si>
    <t>{eb412c5d-62ce-4be2-81d1-c84580805b77}</t>
  </si>
  <si>
    <t>02b</t>
  </si>
  <si>
    <t>{8e38aa19-6154-41c1-8818-2a9201d93f48}</t>
  </si>
  <si>
    <t>KRYCÍ LIST SOUPISU PRACÍ</t>
  </si>
  <si>
    <t>Objekt:</t>
  </si>
  <si>
    <t>01 - SO 01 - Demolice kotelny</t>
  </si>
  <si>
    <t>Soupis:</t>
  </si>
  <si>
    <t>01a - Uznatelné náklady</t>
  </si>
  <si>
    <t>p.p.č. 1126/1 v k.ú. Horní Slavkov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</si>
  <si>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</si>
  <si>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</si>
  <si>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</si>
  <si>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</si>
  <si>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</si>
  <si>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</si>
  <si>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</si>
  <si>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</si>
  <si>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</si>
  <si>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</si>
  <si>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</si>
  <si>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</si>
  <si>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</si>
  <si>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</si>
  <si>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</si>
  <si>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</si>
  <si>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</si>
  <si>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</si>
  <si>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</si>
  <si>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</si>
  <si>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</si>
  <si>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</si>
  <si>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</si>
  <si>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</si>
  <si>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</si>
  <si>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</si>
  <si>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</si>
  <si>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</si>
  <si>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</si>
  <si>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</si>
  <si>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</si>
  <si>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</si>
  <si>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133312811</t>
  </si>
  <si>
    <t>Hloubení nezapažených šachet ručně v horninách třídy těžitelnosti II skupiny 4, půdorysná plocha výkopu do 4 m2</t>
  </si>
  <si>
    <t>m3</t>
  </si>
  <si>
    <t>CS ÚRS 2022 02</t>
  </si>
  <si>
    <t>4</t>
  </si>
  <si>
    <t>-900261074</t>
  </si>
  <si>
    <t>Online PSC</t>
  </si>
  <si>
    <t>https://podminky.urs.cz/item/CS_URS_2022_02/133312811</t>
  </si>
  <si>
    <t>VV</t>
  </si>
  <si>
    <t>Pro patky podpůrné konstrukce v místě mimo stávající betonovou jámu</t>
  </si>
  <si>
    <t>((1*1)*1,2)*2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</si>
  <si>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</si>
  <si>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</si>
  <si>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270438191</t>
  </si>
  <si>
    <t>https://podminky.urs.cz/item/CS_URS_2022_02/162211311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</si>
  <si>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</si>
  <si>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</si>
  <si>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</si>
  <si>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1151368355</t>
  </si>
  <si>
    <t>https://podminky.urs.cz/item/CS_URS_2022_02/162211319</t>
  </si>
  <si>
    <t>167111101</t>
  </si>
  <si>
    <t>Nakládání, skládání a překládání neulehlého výkopku nebo sypaniny ručně nakládání, z hornin třídy těžitelnosti I, skupiny 1 až 3</t>
  </si>
  <si>
    <t>-1762293911</t>
  </si>
  <si>
    <t>https://podminky.urs.cz/item/CS_URS_2022_02/167111101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</si>
  <si>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</si>
  <si>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</si>
  <si>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</si>
  <si>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2009624222</t>
  </si>
  <si>
    <t>https://podminky.urs.cz/item/CS_URS_2022_02/162751117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</si>
  <si>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</si>
  <si>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</si>
  <si>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</si>
  <si>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-1105724846</t>
  </si>
  <si>
    <t>https://podminky.urs.cz/item/CS_URS_2022_02/162751119</t>
  </si>
  <si>
    <t>Skládka Tisová</t>
  </si>
  <si>
    <t>2,4*25</t>
  </si>
  <si>
    <t>7</t>
  </si>
  <si>
    <t>171251201</t>
  </si>
  <si>
    <t>Uložení sypaniny na skládky nebo meziskládky bez hutnění s upravením uložené sypaniny do předepsaného tvaru</t>
  </si>
  <si>
    <t>-815478340</t>
  </si>
  <si>
    <t>https://podminky.urs.cz/item/CS_URS_2022_02/171251201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</si>
  <si>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</si>
  <si>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</si>
  <si>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</si>
  <si>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</si>
  <si>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-163991611</t>
  </si>
  <si>
    <t>https://podminky.urs.cz/item/CS_URS_2022_02/171201221</t>
  </si>
  <si>
    <t>2,4*1,8</t>
  </si>
  <si>
    <t>9</t>
  </si>
  <si>
    <t>174151101</t>
  </si>
  <si>
    <t>Zásyp sypaninou z jakékoliv horniny strojně s uložením výkopku ve vrstvách se zhutněním jam, šachet, rýh nebo kolem objektů v těchto vykopávkách</t>
  </si>
  <si>
    <t>-599729796</t>
  </si>
  <si>
    <t>https://podminky.urs.cz/item/CS_URS_2022_02/174151101</t>
  </si>
  <si>
    <t>Zásyp dutin pod úrovní podlahy 1.NP schváleným recyklátem</t>
  </si>
  <si>
    <t>(28,8*2,9)*1</t>
  </si>
  <si>
    <t>(28,8*1,4)*1</t>
  </si>
  <si>
    <t>(6*8)*4</t>
  </si>
  <si>
    <t>Součet</t>
  </si>
  <si>
    <t>Zakládání</t>
  </si>
  <si>
    <t>10</t>
  </si>
  <si>
    <t>275351121</t>
  </si>
  <si>
    <t>Bednění základů patek zřízení</t>
  </si>
  <si>
    <t>m2</t>
  </si>
  <si>
    <t>1337668197</t>
  </si>
  <si>
    <t>https://podminky.urs.cz/item/CS_URS_2022_02/275351121</t>
  </si>
  <si>
    <t>Pro podpůrné konstrukce v místě stávající betonové jámy</t>
  </si>
  <si>
    <t>((0,8*3)*1,5)*5</t>
  </si>
  <si>
    <t>11</t>
  </si>
  <si>
    <t>275351122</t>
  </si>
  <si>
    <t>Bednění základů patek odstranění</t>
  </si>
  <si>
    <t>240112587</t>
  </si>
  <si>
    <t>https://podminky.urs.cz/item/CS_URS_2022_02/275351122</t>
  </si>
  <si>
    <t>12</t>
  </si>
  <si>
    <t>275313711</t>
  </si>
  <si>
    <t>Základy z betonu prostého patky a bloky z betonu kamenem neprokládaného tř. C 20/25</t>
  </si>
  <si>
    <t>35124649</t>
  </si>
  <si>
    <t>https://podminky.urs.cz/item/CS_URS_2022_02/275313711</t>
  </si>
  <si>
    <t>Pro podpůrné konstrukce</t>
  </si>
  <si>
    <t>((0,8*0,8)*1,5)*7</t>
  </si>
  <si>
    <t>Úpravy povrchů, podlahy a osazování výplní</t>
  </si>
  <si>
    <t>13</t>
  </si>
  <si>
    <t>631311125</t>
  </si>
  <si>
    <t>Mazanina z betonu prostého bez zvýšených nároků na prostředí tl. přes 80 do 120 mm tř. C 20/25</t>
  </si>
  <si>
    <t>903283926</t>
  </si>
  <si>
    <t>https://podminky.urs.cz/item/CS_URS_2022_02/631311125</t>
  </si>
  <si>
    <t>Zabetonování děr v podlaze 1.NP</t>
  </si>
  <si>
    <t>(28,8*2)*0,1</t>
  </si>
  <si>
    <t>20*0,1</t>
  </si>
  <si>
    <t>14</t>
  </si>
  <si>
    <t>631319173</t>
  </si>
  <si>
    <t>Příplatek k cenám mazanin za stržení povrchu spodní vrstvy mazaniny latí před vložením výztuže nebo pletiva pro tl. obou vrstev mazaniny přes 80 do 120 mm</t>
  </si>
  <si>
    <t>1768658899</t>
  </si>
  <si>
    <t>https://podminky.urs.cz/item/CS_URS_2022_02/631319173</t>
  </si>
  <si>
    <t>631362021</t>
  </si>
  <si>
    <t>Výztuž mazanin ze svařovaných sítí z drátů typu KARI</t>
  </si>
  <si>
    <t>1638141339</t>
  </si>
  <si>
    <t>https://podminky.urs.cz/item/CS_URS_2022_02/631362021</t>
  </si>
  <si>
    <t>((77,6*3,022)*1,3)/1000</t>
  </si>
  <si>
    <t>Ostatní konstrukce a práce, bourání</t>
  </si>
  <si>
    <t>16</t>
  </si>
  <si>
    <t>009-x1</t>
  </si>
  <si>
    <t>D+M+PH Zabezpečení nebouraných částí stavby na parcele 1126/1 - ochránění střechy nad plynovou kotelnou OSB deskami uložených na geotextilii a popruhy přichycenými ke stávajícím plechům - cena vč. pomocného lešení, likvidace odpadu, úklid, apod....</t>
  </si>
  <si>
    <t>-1845177217</t>
  </si>
  <si>
    <t>19*11,5*10</t>
  </si>
  <si>
    <t>17</t>
  </si>
  <si>
    <t>009-x2</t>
  </si>
  <si>
    <t>Odstrojení stavby - např. zbytky elektroinstalace, dveře, ocelová okna s výplní, úklid odpadků, apod....</t>
  </si>
  <si>
    <t>soubor</t>
  </si>
  <si>
    <t>-1273219424</t>
  </si>
  <si>
    <t>18</t>
  </si>
  <si>
    <t>009-x3</t>
  </si>
  <si>
    <t>Provedení montážních otvorů ve stropech nad místností s vraty v 1.NP vč. likvidace odpadu</t>
  </si>
  <si>
    <t>32886030</t>
  </si>
  <si>
    <t>P</t>
  </si>
  <si>
    <t xml:space="preserve">Poznámka k položce:_x000d_
K dalším přípravným pracím patří provedení montážních otvorů ve stropech nad místností s vraty v 1.NP, kde bude v budoucnu osazen kontejner a do otvorů budou uchyceny shozy. </t>
  </si>
  <si>
    <t>19</t>
  </si>
  <si>
    <t>941111132</t>
  </si>
  <si>
    <t>Montáž lešení řadového trubkového lehkého pracovního s podlahami s provozním zatížením tř. 3 do 200 kg/m2 šířky tř. W12 od 1,2 do 1,5 m, výšky přes 10 do 25 m</t>
  </si>
  <si>
    <t>1757926584</t>
  </si>
  <si>
    <t>https://podminky.urs.cz/item/CS_URS_2022_02/941111132</t>
  </si>
  <si>
    <t>Pro zamezení prašnosti mezi demolovanou stavbou a novou plynovou kotelnou</t>
  </si>
  <si>
    <t>((41,74+15,25)*1,5)*18</t>
  </si>
  <si>
    <t>20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</si>
  <si>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</si>
  <si>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</si>
  <si>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-1190428841</t>
  </si>
  <si>
    <t>https://podminky.urs.cz/item/CS_URS_2022_02/941111232</t>
  </si>
  <si>
    <t>1538,73*122</t>
  </si>
  <si>
    <t>941111832</t>
  </si>
  <si>
    <t>Demontáž lešení řadového trubkového lehkého pracovního s podlahami s provozním zatížením tř. 3 do 200 kg/m2 šířky tř. W12 od 1,2 do 1,5 m, výšky přes 10 do 25 m</t>
  </si>
  <si>
    <t>-146170906</t>
  </si>
  <si>
    <t>https://podminky.urs.cz/item/CS_URS_2022_02/941111832</t>
  </si>
  <si>
    <t>22</t>
  </si>
  <si>
    <t>943211111</t>
  </si>
  <si>
    <t>Montáž lešení prostorového rámového lehkého pracovního s podlahami s provozním zatížením tř. 3 do 200 kg/m2, výšky do 10 m</t>
  </si>
  <si>
    <t>485956182</t>
  </si>
  <si>
    <t>https://podminky.urs.cz/item/CS_URS_2022_02/943211111</t>
  </si>
  <si>
    <t>Podpůrné konstrukce stropů levé části budovy - odměřeno v .DWG</t>
  </si>
  <si>
    <t>Pod stropem 1.NP</t>
  </si>
  <si>
    <t>156,67*4</t>
  </si>
  <si>
    <t>Pod stropem 2.NP</t>
  </si>
  <si>
    <t>156,67*4,15</t>
  </si>
  <si>
    <t>Pod stropem 3.NP</t>
  </si>
  <si>
    <t>156,67*4,2</t>
  </si>
  <si>
    <t>23</t>
  </si>
  <si>
    <t>943211211</t>
  </si>
  <si>
    <t>Montáž lešení prostorového rámového lehkého pracovního s podlahami Příplatek za první a každý další den použití lešení k ceně -1111</t>
  </si>
  <si>
    <t>-404883580</t>
  </si>
  <si>
    <t>https://podminky.urs.cz/item/CS_URS_2022_02/943211211</t>
  </si>
  <si>
    <t>1934,875*90</t>
  </si>
  <si>
    <t>24</t>
  </si>
  <si>
    <t>943211811</t>
  </si>
  <si>
    <t>Demontáž lešení prostorového rámového lehkého pracovního s podlahami s provozním zatížením tř. 3 do 200 kg/m2, výšky do 10 m</t>
  </si>
  <si>
    <t>1222407545</t>
  </si>
  <si>
    <t>https://podminky.urs.cz/item/CS_URS_2022_02/943211811</t>
  </si>
  <si>
    <t>25</t>
  </si>
  <si>
    <t>943221112</t>
  </si>
  <si>
    <t>Montáž lešení prostorového rámového těžkého pracovního s podlahami s provozním zatížením tř. 4 do 300 kg/m2, výšky přes 10 do 25 m</t>
  </si>
  <si>
    <t>-876418663</t>
  </si>
  <si>
    <t>https://podminky.urs.cz/item/CS_URS_2022_02/943221112</t>
  </si>
  <si>
    <t>Lešení v hale - odměřeno v .DWG</t>
  </si>
  <si>
    <t>354,57*16,6</t>
  </si>
  <si>
    <t>26</t>
  </si>
  <si>
    <t>943221212</t>
  </si>
  <si>
    <t>Montáž lešení prostorového rámového těžkého pracovního s podlahami Příplatek za první a každý další den použití lešení k ceně -1112</t>
  </si>
  <si>
    <t>-2113279386</t>
  </si>
  <si>
    <t>https://podminky.urs.cz/item/CS_URS_2022_02/943221212</t>
  </si>
  <si>
    <t>5885,862*90</t>
  </si>
  <si>
    <t>27</t>
  </si>
  <si>
    <t>943221812</t>
  </si>
  <si>
    <t>Demontáž lešení prostorového rámového těžkého pracovního s podlahami s provozním zatížením tř. 4 do 300 kg/m2, výšky přes 10 do 25 m</t>
  </si>
  <si>
    <t>-1798189577</t>
  </si>
  <si>
    <t>https://podminky.urs.cz/item/CS_URS_2022_02/943221812</t>
  </si>
  <si>
    <t>31</t>
  </si>
  <si>
    <t>949211111</t>
  </si>
  <si>
    <t>Montáž lešeňové podlahy pro trubková lešení z fošen, prken nebo dřevěných sbíjených lešeňových dílců s příčníky nebo podélníky, ve výšce do 10 m</t>
  </si>
  <si>
    <t>591543770</t>
  </si>
  <si>
    <t>https://podminky.urs.cz/item/CS_URS_2022_02/949211111</t>
  </si>
  <si>
    <t>156,67</t>
  </si>
  <si>
    <t>Pod střechama pravé části budovy</t>
  </si>
  <si>
    <t>354,67</t>
  </si>
  <si>
    <t>32</t>
  </si>
  <si>
    <t>949211211</t>
  </si>
  <si>
    <t>Montáž lešeňové podlahy pro trubková lešení Příplatek za první a každý další den použití lešení k ceně -1111 nebo -1112</t>
  </si>
  <si>
    <t>621980958</t>
  </si>
  <si>
    <t>https://podminky.urs.cz/item/CS_URS_2022_02/949211211</t>
  </si>
  <si>
    <t>824,68*90</t>
  </si>
  <si>
    <t>33</t>
  </si>
  <si>
    <t>949211811</t>
  </si>
  <si>
    <t>Demontáž lešeňové podlahy pro trubková lešení z fošen, prken nebo dřevěných sbíjených lešeňových dílců s příčníky nebo podélníky, ve výšce do 10 m</t>
  </si>
  <si>
    <t>1390585635</t>
  </si>
  <si>
    <t>https://podminky.urs.cz/item/CS_URS_2022_02/949211811</t>
  </si>
  <si>
    <t>34</t>
  </si>
  <si>
    <t>965042221</t>
  </si>
  <si>
    <t>Bourání mazanin betonových nebo z litého asfaltu tl. přes 100 mm, plochy do 1 m2</t>
  </si>
  <si>
    <t>-864689620</t>
  </si>
  <si>
    <t>https://podminky.urs.cz/item/CS_URS_2022_02/965042221</t>
  </si>
  <si>
    <t>((1*1)*0,3)*2</t>
  </si>
  <si>
    <t>35</t>
  </si>
  <si>
    <t>965082923</t>
  </si>
  <si>
    <t>Odstranění násypu pod podlahami nebo ochranného násypu na střechách tl. do 100 mm, plochy přes 2 m2</t>
  </si>
  <si>
    <t>1959096252</t>
  </si>
  <si>
    <t>https://podminky.urs.cz/item/CS_URS_2022_02/965082923</t>
  </si>
  <si>
    <t>Odstranění veškeré škváry, strusky a kotelního prachu</t>
  </si>
  <si>
    <t>100</t>
  </si>
  <si>
    <t>36</t>
  </si>
  <si>
    <t>981011711</t>
  </si>
  <si>
    <t>Demolice budov postupným rozebíráním z monolitického nebo montovaného železobetonu včetně výplňového zdiva, s podílem konstrukcí do 10 %</t>
  </si>
  <si>
    <t>-847650720</t>
  </si>
  <si>
    <t>https://podminky.urs.cz/item/CS_URS_2022_02/981011711</t>
  </si>
  <si>
    <t>(40,241*11,935)*17,95</t>
  </si>
  <si>
    <t>37</t>
  </si>
  <si>
    <t>981332111</t>
  </si>
  <si>
    <t>Demolice ocelových konstrukcí hal, sil, technologických zařízení apod. jakýmkoliv způsobem</t>
  </si>
  <si>
    <t>-736227352</t>
  </si>
  <si>
    <t>https://podminky.urs.cz/item/CS_URS_2022_02/981332111</t>
  </si>
  <si>
    <t>997</t>
  </si>
  <si>
    <t>Přesun sutě</t>
  </si>
  <si>
    <t>38</t>
  </si>
  <si>
    <t>997006002</t>
  </si>
  <si>
    <t>Úprava stavebního odpadu třídění na jednotlivé druhy</t>
  </si>
  <si>
    <t>-1788691660</t>
  </si>
  <si>
    <t>https://podminky.urs.cz/item/CS_URS_2022_02/997006002</t>
  </si>
  <si>
    <t>39</t>
  </si>
  <si>
    <t>997006005</t>
  </si>
  <si>
    <t>Úprava stavebního odpadu drcení s dopravou na vzdálenost do 100 m a naložením do drtícího zařízení ze zdiva cihelného, kamenného a smíšeného</t>
  </si>
  <si>
    <t>588161110</t>
  </si>
  <si>
    <t>https://podminky.urs.cz/item/CS_URS_2022_02/997006005</t>
  </si>
  <si>
    <t>40</t>
  </si>
  <si>
    <t>997006007</t>
  </si>
  <si>
    <t>Úprava stavebního odpadu drcení s dopravou na vzdálenost do 100 m a naložením do drtícího zařízení ze zdiva železobetonového</t>
  </si>
  <si>
    <t>809031512</t>
  </si>
  <si>
    <t>https://podminky.urs.cz/item/CS_URS_2022_02/997006007</t>
  </si>
  <si>
    <t>41</t>
  </si>
  <si>
    <t>997006512</t>
  </si>
  <si>
    <t>Vodorovná doprava suti na skládku s naložením na dopravní prostředek a složením přes 100 m do 1 km</t>
  </si>
  <si>
    <t>817074301</t>
  </si>
  <si>
    <t>https://podminky.urs.cz/item/CS_URS_2022_02/997006512</t>
  </si>
  <si>
    <t>Veškerý vybouraný materiál na deponii</t>
  </si>
  <si>
    <t>2851,017</t>
  </si>
  <si>
    <t>Z deponie na skládku (skládka Tisová) - vše mimo betonu, cihel a oceli</t>
  </si>
  <si>
    <t>140+7,925+50</t>
  </si>
  <si>
    <t>42</t>
  </si>
  <si>
    <t>997006519</t>
  </si>
  <si>
    <t>Vodorovná doprava suti na skládku Příplatek k ceně -6512 za každý další i započatý 1 km</t>
  </si>
  <si>
    <t>-355261818</t>
  </si>
  <si>
    <t>https://podminky.urs.cz/item/CS_URS_2022_02/997006519</t>
  </si>
  <si>
    <t>(140+7,925+50)*25</t>
  </si>
  <si>
    <t>Z deponie na stavbu - recyklát</t>
  </si>
  <si>
    <t>315,84*2</t>
  </si>
  <si>
    <t>43</t>
  </si>
  <si>
    <t>997013631</t>
  </si>
  <si>
    <t>Poplatek za uložení stavebního odpadu na skládce (skládkovné) směsného stavebního a demoličního zatříděného do Katalogu odpadů pod kódem 17 09 04</t>
  </si>
  <si>
    <t>1400587586</t>
  </si>
  <si>
    <t>https://podminky.urs.cz/item/CS_URS_2022_02/997013631</t>
  </si>
  <si>
    <t>44</t>
  </si>
  <si>
    <t>997013645</t>
  </si>
  <si>
    <t>Poplatek za uložení stavebního odpadu na skládce (skládkovné) asfaltového bez obsahu dehtu zatříděného do Katalogu odpadů pod kódem 17 03 02</t>
  </si>
  <si>
    <t>-1003139210</t>
  </si>
  <si>
    <t>https://podminky.urs.cz/item/CS_URS_2022_02/997013645</t>
  </si>
  <si>
    <t>45</t>
  </si>
  <si>
    <t>997013655/R</t>
  </si>
  <si>
    <t>Poplatek za uložení stavebního odpadu na skládce (skládkovné) škvára, struska a kotelní prach uvedeného pod číslem 10 01 04</t>
  </si>
  <si>
    <t>-1223160983</t>
  </si>
  <si>
    <t>https://podminky.urs.cz/item/CS_URS_2022_02/997013655/R</t>
  </si>
  <si>
    <t>998</t>
  </si>
  <si>
    <t>Přesun hmot</t>
  </si>
  <si>
    <t>46</t>
  </si>
  <si>
    <t>998001123</t>
  </si>
  <si>
    <t>Přesun hmot pro demolice objektů výšky do 21 m</t>
  </si>
  <si>
    <t>-264579415</t>
  </si>
  <si>
    <t>https://podminky.urs.cz/item/CS_URS_2022_02/998001123</t>
  </si>
  <si>
    <t>PSV</t>
  </si>
  <si>
    <t>Práce a dodávky PSV</t>
  </si>
  <si>
    <t>712</t>
  </si>
  <si>
    <t>Povlakové krytiny</t>
  </si>
  <si>
    <t>47</t>
  </si>
  <si>
    <t>712340833</t>
  </si>
  <si>
    <t>Odstranění povlakové krytiny střech plochých do 10° z přitavených pásů NAIP v plné ploše třívrstvé</t>
  </si>
  <si>
    <t>88733361</t>
  </si>
  <si>
    <t>https://podminky.urs.cz/item/CS_URS_2022_02/712340833</t>
  </si>
  <si>
    <t>40,241*11,935</t>
  </si>
  <si>
    <t>767</t>
  </si>
  <si>
    <t>Konstrukce zámečnické</t>
  </si>
  <si>
    <t>48</t>
  </si>
  <si>
    <t>767996705/R2</t>
  </si>
  <si>
    <t>Demontáž ostatních zámečnických konstrukcí o hmotnosti jednotlivých dílů řezáním</t>
  </si>
  <si>
    <t>kg</t>
  </si>
  <si>
    <t>1747086166</t>
  </si>
  <si>
    <t>Ostatní ocelové konstrukce - např. zakrytí podlah, zábradlí, apod...</t>
  </si>
  <si>
    <t>100000</t>
  </si>
  <si>
    <t>49</t>
  </si>
  <si>
    <t>767995116</t>
  </si>
  <si>
    <t>Montáž ostatních atypických zámečnických konstrukcí hmotnosti přes 100 do 250 kg</t>
  </si>
  <si>
    <t>1528101067</t>
  </si>
  <si>
    <t>https://podminky.urs.cz/item/CS_URS_2022_02/767995116</t>
  </si>
  <si>
    <t>Podpůrná kosntrukce nebourané části budovy - ovel bude využita z demolice stavby</t>
  </si>
  <si>
    <t>(6,1*30,7)*7</t>
  </si>
  <si>
    <t>50</t>
  </si>
  <si>
    <t>998767101</t>
  </si>
  <si>
    <t>Přesun hmot pro zámečnické konstrukce stanovený z hmotnosti přesunovaného materiálu vodorovná dopravní vzdálenost do 50 m v objektech výšky do 6 m</t>
  </si>
  <si>
    <t>265397009</t>
  </si>
  <si>
    <t>https://podminky.urs.cz/item/CS_URS_2022_02/998767101</t>
  </si>
  <si>
    <t>01b - Neuznatelné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</si>
  <si>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</si>
  <si>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</si>
  <si>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</si>
  <si>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</si>
  <si>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</si>
  <si>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944611111/R</t>
  </si>
  <si>
    <t>Montáž ochranné plachty zavěšené na konstrukci lešení - plachtovina z nepropustného materiálu</t>
  </si>
  <si>
    <t>1491054039</t>
  </si>
  <si>
    <t>Pro zamezení prašnosti mezi demolovanou stavbou a novou plynovou kotelnou - 2 vrstvy</t>
  </si>
  <si>
    <t>(((41,74+15,25)*1,5)*18)*2</t>
  </si>
  <si>
    <t>944611211</t>
  </si>
  <si>
    <t>Montáž ochranné plachty Příplatek za první a každý další den použití plachty k ceně -1111</t>
  </si>
  <si>
    <t>1931195901</t>
  </si>
  <si>
    <t>https://podminky.urs.cz/item/CS_URS_2022_02/944611211</t>
  </si>
  <si>
    <t>3077,46*122</t>
  </si>
  <si>
    <t>944611811/R</t>
  </si>
  <si>
    <t>Demontáž ochranné plachty zavěšené na konstrukci lešení - plachtovina z nepropustného materiálu</t>
  </si>
  <si>
    <t>1400850358</t>
  </si>
  <si>
    <t>VRN</t>
  </si>
  <si>
    <t>Vedlejší rozpočtové náklady</t>
  </si>
  <si>
    <t>VRN1</t>
  </si>
  <si>
    <t>Průzkumné, geodetické a projektové práce</t>
  </si>
  <si>
    <t>013294000/R</t>
  </si>
  <si>
    <t>Ostatní dokumentace - statický výpočet lešení</t>
  </si>
  <si>
    <t>1024</t>
  </si>
  <si>
    <t>-224742525</t>
  </si>
  <si>
    <t>VRN3</t>
  </si>
  <si>
    <t>Zařízení staveniště</t>
  </si>
  <si>
    <t>030001000</t>
  </si>
  <si>
    <t>850877280</t>
  </si>
  <si>
    <t>https://podminky.urs.cz/item/CS_URS_2022_02/030001000</t>
  </si>
  <si>
    <t>033002000/R</t>
  </si>
  <si>
    <t>Náklady na energie (voda, elektro, apod...)</t>
  </si>
  <si>
    <t>-1987817379</t>
  </si>
  <si>
    <t>https://podminky.urs.cz/item/CS_URS_2022_02/033002000/R</t>
  </si>
  <si>
    <t>VRN4</t>
  </si>
  <si>
    <t>Inženýrská činnost</t>
  </si>
  <si>
    <t>042903000/R</t>
  </si>
  <si>
    <t>Ostatní posudky - průběžný odběr vzorků odpadů vč. jejich vyhodnocení</t>
  </si>
  <si>
    <t>kus</t>
  </si>
  <si>
    <t>1996799800</t>
  </si>
  <si>
    <t>VRN9</t>
  </si>
  <si>
    <t>Ostatní náklady</t>
  </si>
  <si>
    <t>094002000/R</t>
  </si>
  <si>
    <t>Ostatní náklady související s výstavbou - stálá pamětní tabule po ukončení realizace (400 x 300 mm), plast</t>
  </si>
  <si>
    <t>682955968</t>
  </si>
  <si>
    <t>https://podminky.urs.cz/item/CS_URS_2022_02/094002000/R</t>
  </si>
  <si>
    <t>VRN9-x1</t>
  </si>
  <si>
    <t xml:space="preserve">Revize a výměna filtrů kogeneračních jednotek </t>
  </si>
  <si>
    <t>-323386262</t>
  </si>
  <si>
    <t>Poznámka k položce:_x000d_
Součástí realizace zakázky je také zajištění revize a výměny filtrů kogeneračních jednotek (podmínky jsou součástí dokladové části projektové dokumentace). Provozovatelem KGJ je ČEZ Energo, s.r.o., člen ČEZ ESCO, Sídlo: Duhová 1531/3, 140 00 Praha 4-Michle, Pracoviště: Ostrov, 363 01, Ing. Martin Macek, Regionální vedoucí provozů Mobil: +420 702 009 198, e-mail: martin.macek@cezenergo.cz, www.cezenergo.cz www.cezesco.cz. Servisní organizací je pak TEDOM, Lukáš Hrnčíř, lukas.hrncir@tedom.com, 602 160 978. Veškeré práce, které by mohly ovlivnit provoz KGJ, je nezbytné provádět v souladu s harmonogramem provozu, který je součástí této ZD a po projednání se zástupci provozovatele. V Harmonogramu je vyčleněn časový úsek kdy bude možné v době provozní přestávky KGJ provádět prašné činnosti. Práce, které neovlivní provoz KGJ (odstrojení stavby, demontáže ocelových konstrukcí a pod) mohou být prováděny průběžně v rozsahu dle smlouvy o dílo.</t>
  </si>
  <si>
    <t>02 - SO 02 - Demolice haly</t>
  </si>
  <si>
    <t>02a - Uznatelné náklady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</si>
  <si>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</si>
  <si>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</si>
  <si>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</si>
  <si>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</si>
  <si>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>-604557945</t>
  </si>
  <si>
    <t>Zásyp rýh po základových pasech - odhad</t>
  </si>
  <si>
    <t>(28,8+28,8+4,2+4,2+4,2)*(0,4*0,5)</t>
  </si>
  <si>
    <t>M</t>
  </si>
  <si>
    <t>10364100/R</t>
  </si>
  <si>
    <t>nákup hutnitelné zeminy</t>
  </si>
  <si>
    <t>-695172718</t>
  </si>
  <si>
    <t>968072455</t>
  </si>
  <si>
    <t>Vybourání kovových rámů oken s křídly, dveřních zárubní, vrat, stěn, ostění nebo obkladů dveřních zárubní, plochy do 2 m2</t>
  </si>
  <si>
    <t>870994976</t>
  </si>
  <si>
    <t>https://podminky.urs.cz/item/CS_URS_2022_02/968072455</t>
  </si>
  <si>
    <t>(0,8*2)*2</t>
  </si>
  <si>
    <t>0,9*2</t>
  </si>
  <si>
    <t>968062375</t>
  </si>
  <si>
    <t>Vybourání dřevěných rámů oken s křídly, dveřních zárubní, vrat, stěn, ostění nebo obkladů rámů oken s křídly zdvojených, plochy do 2 m2</t>
  </si>
  <si>
    <t>474655856</t>
  </si>
  <si>
    <t>https://podminky.urs.cz/item/CS_URS_2022_02/968062375</t>
  </si>
  <si>
    <t>1*1,3</t>
  </si>
  <si>
    <t>962031133</t>
  </si>
  <si>
    <t>Bourání příček z cihel, tvárnic nebo příčkovek z cihel pálených, plných nebo dutých na maltu vápennou nebo vápenocementovou, tl. do 150 mm</t>
  </si>
  <si>
    <t>543347400</t>
  </si>
  <si>
    <t>https://podminky.urs.cz/item/CS_URS_2022_02/962031133</t>
  </si>
  <si>
    <t>3*2,8</t>
  </si>
  <si>
    <t>-0,9*2</t>
  </si>
  <si>
    <t>962032231</t>
  </si>
  <si>
    <t>Bourání zdiva nadzákladového z cihel nebo tvárnic z cihel pálených nebo vápenopískových, na maltu vápennou nebo vápenocementovou, objemu přes 1 m3</t>
  </si>
  <si>
    <t>1710726081</t>
  </si>
  <si>
    <t>https://podminky.urs.cz/item/CS_URS_2022_02/962032231</t>
  </si>
  <si>
    <t>(3,6+3,6+4,4+4,4)*(2,8*0,3)</t>
  </si>
  <si>
    <t>-(0,9*2)*0,3</t>
  </si>
  <si>
    <t>-(1*2)*0,3</t>
  </si>
  <si>
    <t>-(1*1,3)*0,3</t>
  </si>
  <si>
    <t>965042141</t>
  </si>
  <si>
    <t>Bourání mazanin betonových nebo z litého asfaltu tl. do 100 mm, plochy přes 4 m2</t>
  </si>
  <si>
    <t>2001307461</t>
  </si>
  <si>
    <t>https://podminky.urs.cz/item/CS_URS_2022_02/965042141</t>
  </si>
  <si>
    <t>(28,8*5)*0,1</t>
  </si>
  <si>
    <t>965049111</t>
  </si>
  <si>
    <t>Bourání mazanin Příplatek k cenám za bourání mazanin betonových se svařovanou sítí, tl. do 100 mm</t>
  </si>
  <si>
    <t>-540741822</t>
  </si>
  <si>
    <t>https://podminky.urs.cz/item/CS_URS_2022_02/965049111</t>
  </si>
  <si>
    <t>961044111</t>
  </si>
  <si>
    <t>Bourání základů z betonu prostého</t>
  </si>
  <si>
    <t>-576453144</t>
  </si>
  <si>
    <t>https://podminky.urs.cz/item/CS_URS_2022_02/961044111</t>
  </si>
  <si>
    <t>Odhad</t>
  </si>
  <si>
    <t>941211111</t>
  </si>
  <si>
    <t>Montáž lešení řadového rámového lehkého pracovního s podlahami s provozním zatížením tř. 3 do 200 kg/m2 šířky tř. SW06 od 0,6 do 0,9 m, výšky do 10 m</t>
  </si>
  <si>
    <t>1788418136</t>
  </si>
  <si>
    <t>https://podminky.urs.cz/item/CS_URS_2022_02/941211111</t>
  </si>
  <si>
    <t>27*4</t>
  </si>
  <si>
    <t>27*6</t>
  </si>
  <si>
    <t>10*6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</si>
  <si>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</si>
  <si>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</si>
  <si>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1372242837</t>
  </si>
  <si>
    <t>https://podminky.urs.cz/item/CS_URS_2022_02/941211211</t>
  </si>
  <si>
    <t>330*21</t>
  </si>
  <si>
    <t>941211811</t>
  </si>
  <si>
    <t>Demontáž lešení řadového rámového lehkého pracovního s provozním zatížením tř. 3 do 200 kg/m2 šířky tř. SW06 od 0,6 do 0,9 m, výšky do 10 m</t>
  </si>
  <si>
    <t>1698253003</t>
  </si>
  <si>
    <t>https://podminky.urs.cz/item/CS_URS_2022_02/941211811</t>
  </si>
  <si>
    <t>997006014</t>
  </si>
  <si>
    <t>Úprava stavebního odpadu pytlování nebezpečného odpadu s obsahem azbestu z vlnitých tabulí</t>
  </si>
  <si>
    <t>-1192841566</t>
  </si>
  <si>
    <t>https://podminky.urs.cz/item/CS_URS_2022_02/997006014</t>
  </si>
  <si>
    <t>997013211</t>
  </si>
  <si>
    <t>Vnitrostaveništní doprava suti a vybouraných hmot vodorovně do 50 m svisle ručně pro budovy a haly výšky do 6 m</t>
  </si>
  <si>
    <t>-1335254494</t>
  </si>
  <si>
    <t>https://podminky.urs.cz/item/CS_URS_2022_02/997013211</t>
  </si>
  <si>
    <t>997002611</t>
  </si>
  <si>
    <t>Nakládání suti a vybouraných hmot na dopravní prostředek pro vodorovné přemístění</t>
  </si>
  <si>
    <t>225448710</t>
  </si>
  <si>
    <t>https://podminky.urs.cz/item/CS_URS_2022_02/997002611</t>
  </si>
  <si>
    <t>997013501</t>
  </si>
  <si>
    <t>Odvoz suti a vybouraných hmot na skládku nebo meziskládku se složením, na vzdálenost do 1 km</t>
  </si>
  <si>
    <t>2088096442</t>
  </si>
  <si>
    <t>https://podminky.urs.cz/item/CS_URS_2022_02/997013501</t>
  </si>
  <si>
    <t>997013509</t>
  </si>
  <si>
    <t>Odvoz suti a vybouraných hmot na skládku nebo meziskládku se složením, na vzdálenost Příplatek k ceně za každý další i započatý 1 km přes 1 km</t>
  </si>
  <si>
    <t>-1752862639</t>
  </si>
  <si>
    <t>https://podminky.urs.cz/item/CS_URS_2022_02/997013509</t>
  </si>
  <si>
    <t>97,34*25</t>
  </si>
  <si>
    <t>997013601</t>
  </si>
  <si>
    <t>Poplatek za uložení stavebního odpadu na skládce (skládkovné) z prostého betonu zatříděného do Katalogu odpadů pod kódem 17 01 01</t>
  </si>
  <si>
    <t>-1248194892</t>
  </si>
  <si>
    <t>https://podminky.urs.cz/item/CS_URS_2022_02/997013601</t>
  </si>
  <si>
    <t>997013602</t>
  </si>
  <si>
    <t>Poplatek za uložení stavebního odpadu na skládce (skládkovné) z armovaného betonu zatříděného do Katalogu odpadů pod kódem 17 01 01</t>
  </si>
  <si>
    <t>-1648761801</t>
  </si>
  <si>
    <t>https://podminky.urs.cz/item/CS_URS_2022_02/997013602</t>
  </si>
  <si>
    <t>997013603</t>
  </si>
  <si>
    <t>Poplatek za uložení stavebního odpadu na skládce (skládkovné) cihelného zatříděného do Katalogu odpadů pod kódem 17 01 02</t>
  </si>
  <si>
    <t>182661882</t>
  </si>
  <si>
    <t>https://podminky.urs.cz/item/CS_URS_2022_02/997013603</t>
  </si>
  <si>
    <t>423363558</t>
  </si>
  <si>
    <t>997013811</t>
  </si>
  <si>
    <t>Poplatek za uložení stavebního odpadu na skládce (skládkovné) dřevěného zatříděného do Katalogu odpadů pod kódem 17 02 01</t>
  </si>
  <si>
    <t>-2078942293</t>
  </si>
  <si>
    <t>https://podminky.urs.cz/item/CS_URS_2022_02/997013811</t>
  </si>
  <si>
    <t>997013821</t>
  </si>
  <si>
    <t>Poplatek za uložení stavebního odpadu na skládce (skládkovné) ze stavebních materiálů obsahujících azbest zatříděných do Katalogu odpadů pod kódem 17 06 05</t>
  </si>
  <si>
    <t>230040066</t>
  </si>
  <si>
    <t>https://podminky.urs.cz/item/CS_URS_2022_02/997013821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</si>
  <si>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</si>
  <si>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</si>
  <si>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1738606332</t>
  </si>
  <si>
    <t>https://podminky.urs.cz/item/CS_URS_2022_02/998014211</t>
  </si>
  <si>
    <t>762</t>
  </si>
  <si>
    <t>Konstrukce tesařské</t>
  </si>
  <si>
    <t>762841812</t>
  </si>
  <si>
    <t>Demontáž podbíjení obkladů stropů a střech sklonu do 60° z hrubých prken tl. do 35 mm s omítkou</t>
  </si>
  <si>
    <t>-1849833051</t>
  </si>
  <si>
    <t>https://podminky.urs.cz/item/CS_URS_2022_02/762841812</t>
  </si>
  <si>
    <t>3*2</t>
  </si>
  <si>
    <t>3*2,25</t>
  </si>
  <si>
    <t>762-x1</t>
  </si>
  <si>
    <t>Vybourání nosné konstrukce stropu z dřevěných trámů</t>
  </si>
  <si>
    <t>-368361621</t>
  </si>
  <si>
    <t>764</t>
  </si>
  <si>
    <t>Konstrukce klempířské</t>
  </si>
  <si>
    <t>764002851</t>
  </si>
  <si>
    <t>Demontáž klempířských konstrukcí oplechování parapetů do suti</t>
  </si>
  <si>
    <t>m</t>
  </si>
  <si>
    <t>1593421067</t>
  </si>
  <si>
    <t>https://podminky.urs.cz/item/CS_URS_2022_02/764002851</t>
  </si>
  <si>
    <t>765</t>
  </si>
  <si>
    <t>Krytina skládaná</t>
  </si>
  <si>
    <t>28</t>
  </si>
  <si>
    <t>765131857</t>
  </si>
  <si>
    <t>Demontáž azbestocementové krytiny vlnité sklonu do 30° do suti</t>
  </si>
  <si>
    <t>-140074901</t>
  </si>
  <si>
    <t>https://podminky.urs.cz/item/CS_URS_2022_02/765131857</t>
  </si>
  <si>
    <t>29,4*5,6</t>
  </si>
  <si>
    <t>29</t>
  </si>
  <si>
    <t>765231851/R</t>
  </si>
  <si>
    <t>Demontáž obkladu stěn skládanou azbestocementovou krytinou z vlnité krytiny do suti</t>
  </si>
  <si>
    <t>-900099582</t>
  </si>
  <si>
    <t>28,8*1,77</t>
  </si>
  <si>
    <t>28,8*2,55</t>
  </si>
  <si>
    <t>(5*2)*2,16</t>
  </si>
  <si>
    <t>-3*1</t>
  </si>
  <si>
    <t>-1*0,2</t>
  </si>
  <si>
    <t>766</t>
  </si>
  <si>
    <t>Konstrukce truhlářské</t>
  </si>
  <si>
    <t>30</t>
  </si>
  <si>
    <t>766441811</t>
  </si>
  <si>
    <t>Demontáž parapetních desek dřevěných nebo plastových šířky do 300 mm, délky do 1000 mm</t>
  </si>
  <si>
    <t>-721128122</t>
  </si>
  <si>
    <t>https://podminky.urs.cz/item/CS_URS_2022_02/766441811</t>
  </si>
  <si>
    <t>766691914</t>
  </si>
  <si>
    <t>Ostatní práce vyvěšení nebo zavěšení křídel dřevěných dveřních, plochy do 2 m2</t>
  </si>
  <si>
    <t>588226752</t>
  </si>
  <si>
    <t>https://podminky.urs.cz/item/CS_URS_2022_02/766691914</t>
  </si>
  <si>
    <t>767691833</t>
  </si>
  <si>
    <t>Ostatní práce - vyvěšení nebo zavěšení kovových křídel vrat, plochy přes 4 m2</t>
  </si>
  <si>
    <t>-889829137</t>
  </si>
  <si>
    <t>https://podminky.urs.cz/item/CS_URS_2022_02/767691833</t>
  </si>
  <si>
    <t>767651800</t>
  </si>
  <si>
    <t>Demontáž vratových zárubní odřezáním od upevnění, plochy vrat přes 4,5 do 10 m2</t>
  </si>
  <si>
    <t>-750773422</t>
  </si>
  <si>
    <t>https://podminky.urs.cz/item/CS_URS_2022_02/767651800</t>
  </si>
  <si>
    <t>767134802</t>
  </si>
  <si>
    <t>Demontáž stěn a příček z plechů oplechování stěn plechy šroubovanými</t>
  </si>
  <si>
    <t>201331640</t>
  </si>
  <si>
    <t>https://podminky.urs.cz/item/CS_URS_2022_02/767134802</t>
  </si>
  <si>
    <t>(25,2+25,2+5-3-1)*2</t>
  </si>
  <si>
    <t>-1*1,1</t>
  </si>
  <si>
    <t>767996701</t>
  </si>
  <si>
    <t>Demontáž ostatních zámečnických konstrukcí o hmotnosti jednotlivých dílů řezáním do 50 kg</t>
  </si>
  <si>
    <t>-494573142</t>
  </si>
  <si>
    <t>https://podminky.urs.cz/item/CS_URS_2022_02/767996701</t>
  </si>
  <si>
    <t>Trubka na vazníku</t>
  </si>
  <si>
    <t>(29,4*7)*7</t>
  </si>
  <si>
    <t>UPN 100</t>
  </si>
  <si>
    <t>(25,2*4)*10,6</t>
  </si>
  <si>
    <t>Ocelové rámy z trubek</t>
  </si>
  <si>
    <t>((4,85+4,92+1,28+1,23+0,96+0,92+0,77+0,65+0,47+0,52+1,15+0,37+3,4+3,44+0,79+0,61+0,78+0,53+0,69+0,44+0,69+0,35+0,65+0,26+0,63)*7)*9</t>
  </si>
  <si>
    <t>Spojení stěn trubkou</t>
  </si>
  <si>
    <t>(25,2*4)*7</t>
  </si>
  <si>
    <t>02b - Neuznatelné náklady</t>
  </si>
  <si>
    <t xml:space="preserve">    VRN6 - Územní vlivy</t>
  </si>
  <si>
    <t>-1419888477</t>
  </si>
  <si>
    <t>033203000/R</t>
  </si>
  <si>
    <t>-409074121</t>
  </si>
  <si>
    <t>https://podminky.urs.cz/item/CS_URS_2022_02/033203000/R</t>
  </si>
  <si>
    <t>043203003</t>
  </si>
  <si>
    <t>Rozbory azbestu</t>
  </si>
  <si>
    <t>-102267155</t>
  </si>
  <si>
    <t>https://podminky.urs.cz/item/CS_URS_2022_02/043203003</t>
  </si>
  <si>
    <t>VRN6</t>
  </si>
  <si>
    <t>Územní vlivy</t>
  </si>
  <si>
    <t>064203000</t>
  </si>
  <si>
    <t>Práce se škodlivými materiály - kompletní náklady na BOZP s azbestem - např. ochranné pomůcky, zaplachtování lešení, apod...</t>
  </si>
  <si>
    <t>543626908</t>
  </si>
  <si>
    <t>https://podminky.urs.cz/item/CS_URS_2022_02/064203000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</si>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</sst>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3312811" TargetMode="External" /><Relationship Id="rId2" Type="http://schemas.openxmlformats.org/officeDocument/2006/relationships/hyperlink" Target="https://podminky.urs.cz/item/CS_URS_2022_02/162211311" TargetMode="External" /><Relationship Id="rId3" Type="http://schemas.openxmlformats.org/officeDocument/2006/relationships/hyperlink" Target="https://podminky.urs.cz/item/CS_URS_2022_02/162211319" TargetMode="External" /><Relationship Id="rId4" Type="http://schemas.openxmlformats.org/officeDocument/2006/relationships/hyperlink" Target="https://podminky.urs.cz/item/CS_URS_2022_02/167111101" TargetMode="External" /><Relationship Id="rId5" Type="http://schemas.openxmlformats.org/officeDocument/2006/relationships/hyperlink" Target="https://podminky.urs.cz/item/CS_URS_2022_02/162751117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71201221" TargetMode="External" /><Relationship Id="rId9" Type="http://schemas.openxmlformats.org/officeDocument/2006/relationships/hyperlink" Target="https://podminky.urs.cz/item/CS_URS_2022_02/174151101" TargetMode="External" /><Relationship Id="rId10" Type="http://schemas.openxmlformats.org/officeDocument/2006/relationships/hyperlink" Target="https://podminky.urs.cz/item/CS_URS_2022_02/275351121" TargetMode="External" /><Relationship Id="rId11" Type="http://schemas.openxmlformats.org/officeDocument/2006/relationships/hyperlink" Target="https://podminky.urs.cz/item/CS_URS_2022_02/275351122" TargetMode="External" /><Relationship Id="rId12" Type="http://schemas.openxmlformats.org/officeDocument/2006/relationships/hyperlink" Target="https://podminky.urs.cz/item/CS_URS_2022_02/275313711" TargetMode="External" /><Relationship Id="rId13" Type="http://schemas.openxmlformats.org/officeDocument/2006/relationships/hyperlink" Target="https://podminky.urs.cz/item/CS_URS_2022_02/631311125" TargetMode="External" /><Relationship Id="rId14" Type="http://schemas.openxmlformats.org/officeDocument/2006/relationships/hyperlink" Target="https://podminky.urs.cz/item/CS_URS_2022_02/631319173" TargetMode="External" /><Relationship Id="rId15" Type="http://schemas.openxmlformats.org/officeDocument/2006/relationships/hyperlink" Target="https://podminky.urs.cz/item/CS_URS_2022_02/631362021" TargetMode="External" /><Relationship Id="rId16" Type="http://schemas.openxmlformats.org/officeDocument/2006/relationships/hyperlink" Target="https://podminky.urs.cz/item/CS_URS_2022_02/941111132" TargetMode="External" /><Relationship Id="rId17" Type="http://schemas.openxmlformats.org/officeDocument/2006/relationships/hyperlink" Target="https://podminky.urs.cz/item/CS_URS_2022_02/941111232" TargetMode="External" /><Relationship Id="rId18" Type="http://schemas.openxmlformats.org/officeDocument/2006/relationships/hyperlink" Target="https://podminky.urs.cz/item/CS_URS_2022_02/941111832" TargetMode="External" /><Relationship Id="rId19" Type="http://schemas.openxmlformats.org/officeDocument/2006/relationships/hyperlink" Target="https://podminky.urs.cz/item/CS_URS_2022_02/943211111" TargetMode="External" /><Relationship Id="rId20" Type="http://schemas.openxmlformats.org/officeDocument/2006/relationships/hyperlink" Target="https://podminky.urs.cz/item/CS_URS_2022_02/943211211" TargetMode="External" /><Relationship Id="rId21" Type="http://schemas.openxmlformats.org/officeDocument/2006/relationships/hyperlink" Target="https://podminky.urs.cz/item/CS_URS_2022_02/943211811" TargetMode="External" /><Relationship Id="rId22" Type="http://schemas.openxmlformats.org/officeDocument/2006/relationships/hyperlink" Target="https://podminky.urs.cz/item/CS_URS_2022_02/943221112" TargetMode="External" /><Relationship Id="rId23" Type="http://schemas.openxmlformats.org/officeDocument/2006/relationships/hyperlink" Target="https://podminky.urs.cz/item/CS_URS_2022_02/943221212" TargetMode="External" /><Relationship Id="rId24" Type="http://schemas.openxmlformats.org/officeDocument/2006/relationships/hyperlink" Target="https://podminky.urs.cz/item/CS_URS_2022_02/943221812" TargetMode="External" /><Relationship Id="rId25" Type="http://schemas.openxmlformats.org/officeDocument/2006/relationships/hyperlink" Target="https://podminky.urs.cz/item/CS_URS_2022_02/949211111" TargetMode="External" /><Relationship Id="rId26" Type="http://schemas.openxmlformats.org/officeDocument/2006/relationships/hyperlink" Target="https://podminky.urs.cz/item/CS_URS_2022_02/949211211" TargetMode="External" /><Relationship Id="rId27" Type="http://schemas.openxmlformats.org/officeDocument/2006/relationships/hyperlink" Target="https://podminky.urs.cz/item/CS_URS_2022_02/949211811" TargetMode="External" /><Relationship Id="rId28" Type="http://schemas.openxmlformats.org/officeDocument/2006/relationships/hyperlink" Target="https://podminky.urs.cz/item/CS_URS_2022_02/965042221" TargetMode="External" /><Relationship Id="rId29" Type="http://schemas.openxmlformats.org/officeDocument/2006/relationships/hyperlink" Target="https://podminky.urs.cz/item/CS_URS_2022_02/965082923" TargetMode="External" /><Relationship Id="rId30" Type="http://schemas.openxmlformats.org/officeDocument/2006/relationships/hyperlink" Target="https://podminky.urs.cz/item/CS_URS_2022_02/981011711" TargetMode="External" /><Relationship Id="rId31" Type="http://schemas.openxmlformats.org/officeDocument/2006/relationships/hyperlink" Target="https://podminky.urs.cz/item/CS_URS_2022_02/981332111" TargetMode="External" /><Relationship Id="rId32" Type="http://schemas.openxmlformats.org/officeDocument/2006/relationships/hyperlink" Target="https://podminky.urs.cz/item/CS_URS_2022_02/997006002" TargetMode="External" /><Relationship Id="rId33" Type="http://schemas.openxmlformats.org/officeDocument/2006/relationships/hyperlink" Target="https://podminky.urs.cz/item/CS_URS_2022_02/997006005" TargetMode="External" /><Relationship Id="rId34" Type="http://schemas.openxmlformats.org/officeDocument/2006/relationships/hyperlink" Target="https://podminky.urs.cz/item/CS_URS_2022_02/997006007" TargetMode="External" /><Relationship Id="rId35" Type="http://schemas.openxmlformats.org/officeDocument/2006/relationships/hyperlink" Target="https://podminky.urs.cz/item/CS_URS_2022_02/997006512" TargetMode="External" /><Relationship Id="rId36" Type="http://schemas.openxmlformats.org/officeDocument/2006/relationships/hyperlink" Target="https://podminky.urs.cz/item/CS_URS_2022_02/997006519" TargetMode="External" /><Relationship Id="rId37" Type="http://schemas.openxmlformats.org/officeDocument/2006/relationships/hyperlink" Target="https://podminky.urs.cz/item/CS_URS_2022_02/997013631" TargetMode="External" /><Relationship Id="rId38" Type="http://schemas.openxmlformats.org/officeDocument/2006/relationships/hyperlink" Target="https://podminky.urs.cz/item/CS_URS_2022_02/997013645" TargetMode="External" /><Relationship Id="rId39" Type="http://schemas.openxmlformats.org/officeDocument/2006/relationships/hyperlink" Target="https://podminky.urs.cz/item/CS_URS_2022_02/997013655/R" TargetMode="External" /><Relationship Id="rId40" Type="http://schemas.openxmlformats.org/officeDocument/2006/relationships/hyperlink" Target="https://podminky.urs.cz/item/CS_URS_2022_02/998001123" TargetMode="External" /><Relationship Id="rId41" Type="http://schemas.openxmlformats.org/officeDocument/2006/relationships/hyperlink" Target="https://podminky.urs.cz/item/CS_URS_2022_02/712340833" TargetMode="External" /><Relationship Id="rId42" Type="http://schemas.openxmlformats.org/officeDocument/2006/relationships/hyperlink" Target="https://podminky.urs.cz/item/CS_URS_2022_02/767995116" TargetMode="External" /><Relationship Id="rId43" Type="http://schemas.openxmlformats.org/officeDocument/2006/relationships/hyperlink" Target="https://podminky.urs.cz/item/CS_URS_2022_02/998767101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44611211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hyperlink" Target="https://podminky.urs.cz/item/CS_URS_2022_02/033002000/R" TargetMode="External" /><Relationship Id="rId4" Type="http://schemas.openxmlformats.org/officeDocument/2006/relationships/hyperlink" Target="https://podminky.urs.cz/item/CS_URS_2022_02/094002000/R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74151101" TargetMode="External" /><Relationship Id="rId2" Type="http://schemas.openxmlformats.org/officeDocument/2006/relationships/hyperlink" Target="https://podminky.urs.cz/item/CS_URS_2022_02/968072455" TargetMode="External" /><Relationship Id="rId3" Type="http://schemas.openxmlformats.org/officeDocument/2006/relationships/hyperlink" Target="https://podminky.urs.cz/item/CS_URS_2022_02/968062375" TargetMode="External" /><Relationship Id="rId4" Type="http://schemas.openxmlformats.org/officeDocument/2006/relationships/hyperlink" Target="https://podminky.urs.cz/item/CS_URS_2022_02/962031133" TargetMode="External" /><Relationship Id="rId5" Type="http://schemas.openxmlformats.org/officeDocument/2006/relationships/hyperlink" Target="https://podminky.urs.cz/item/CS_URS_2022_02/962032231" TargetMode="External" /><Relationship Id="rId6" Type="http://schemas.openxmlformats.org/officeDocument/2006/relationships/hyperlink" Target="https://podminky.urs.cz/item/CS_URS_2022_02/965042141" TargetMode="External" /><Relationship Id="rId7" Type="http://schemas.openxmlformats.org/officeDocument/2006/relationships/hyperlink" Target="https://podminky.urs.cz/item/CS_URS_2022_02/965049111" TargetMode="External" /><Relationship Id="rId8" Type="http://schemas.openxmlformats.org/officeDocument/2006/relationships/hyperlink" Target="https://podminky.urs.cz/item/CS_URS_2022_02/961044111" TargetMode="External" /><Relationship Id="rId9" Type="http://schemas.openxmlformats.org/officeDocument/2006/relationships/hyperlink" Target="https://podminky.urs.cz/item/CS_URS_2022_02/941211111" TargetMode="External" /><Relationship Id="rId10" Type="http://schemas.openxmlformats.org/officeDocument/2006/relationships/hyperlink" Target="https://podminky.urs.cz/item/CS_URS_2022_02/941211211" TargetMode="External" /><Relationship Id="rId11" Type="http://schemas.openxmlformats.org/officeDocument/2006/relationships/hyperlink" Target="https://podminky.urs.cz/item/CS_URS_2022_02/941211811" TargetMode="External" /><Relationship Id="rId12" Type="http://schemas.openxmlformats.org/officeDocument/2006/relationships/hyperlink" Target="https://podminky.urs.cz/item/CS_URS_2022_02/997006014" TargetMode="External" /><Relationship Id="rId13" Type="http://schemas.openxmlformats.org/officeDocument/2006/relationships/hyperlink" Target="https://podminky.urs.cz/item/CS_URS_2022_02/997013211" TargetMode="External" /><Relationship Id="rId14" Type="http://schemas.openxmlformats.org/officeDocument/2006/relationships/hyperlink" Target="https://podminky.urs.cz/item/CS_URS_2022_02/997002611" TargetMode="External" /><Relationship Id="rId15" Type="http://schemas.openxmlformats.org/officeDocument/2006/relationships/hyperlink" Target="https://podminky.urs.cz/item/CS_URS_2022_02/997013501" TargetMode="External" /><Relationship Id="rId16" Type="http://schemas.openxmlformats.org/officeDocument/2006/relationships/hyperlink" Target="https://podminky.urs.cz/item/CS_URS_2022_02/997013509" TargetMode="External" /><Relationship Id="rId17" Type="http://schemas.openxmlformats.org/officeDocument/2006/relationships/hyperlink" Target="https://podminky.urs.cz/item/CS_URS_2022_02/997013601" TargetMode="External" /><Relationship Id="rId18" Type="http://schemas.openxmlformats.org/officeDocument/2006/relationships/hyperlink" Target="https://podminky.urs.cz/item/CS_URS_2022_02/997013602" TargetMode="External" /><Relationship Id="rId19" Type="http://schemas.openxmlformats.org/officeDocument/2006/relationships/hyperlink" Target="https://podminky.urs.cz/item/CS_URS_2022_02/997013603" TargetMode="External" /><Relationship Id="rId20" Type="http://schemas.openxmlformats.org/officeDocument/2006/relationships/hyperlink" Target="https://podminky.urs.cz/item/CS_URS_2022_02/997013631" TargetMode="External" /><Relationship Id="rId21" Type="http://schemas.openxmlformats.org/officeDocument/2006/relationships/hyperlink" Target="https://podminky.urs.cz/item/CS_URS_2022_02/997013811" TargetMode="External" /><Relationship Id="rId22" Type="http://schemas.openxmlformats.org/officeDocument/2006/relationships/hyperlink" Target="https://podminky.urs.cz/item/CS_URS_2022_02/997013821" TargetMode="External" /><Relationship Id="rId23" Type="http://schemas.openxmlformats.org/officeDocument/2006/relationships/hyperlink" Target="https://podminky.urs.cz/item/CS_URS_2022_02/998014211" TargetMode="External" /><Relationship Id="rId24" Type="http://schemas.openxmlformats.org/officeDocument/2006/relationships/hyperlink" Target="https://podminky.urs.cz/item/CS_URS_2022_02/762841812" TargetMode="External" /><Relationship Id="rId25" Type="http://schemas.openxmlformats.org/officeDocument/2006/relationships/hyperlink" Target="https://podminky.urs.cz/item/CS_URS_2022_02/764002851" TargetMode="External" /><Relationship Id="rId26" Type="http://schemas.openxmlformats.org/officeDocument/2006/relationships/hyperlink" Target="https://podminky.urs.cz/item/CS_URS_2022_02/765131857" TargetMode="External" /><Relationship Id="rId27" Type="http://schemas.openxmlformats.org/officeDocument/2006/relationships/hyperlink" Target="https://podminky.urs.cz/item/CS_URS_2022_02/766441811" TargetMode="External" /><Relationship Id="rId28" Type="http://schemas.openxmlformats.org/officeDocument/2006/relationships/hyperlink" Target="https://podminky.urs.cz/item/CS_URS_2022_02/766691914" TargetMode="External" /><Relationship Id="rId29" Type="http://schemas.openxmlformats.org/officeDocument/2006/relationships/hyperlink" Target="https://podminky.urs.cz/item/CS_URS_2022_02/767691833" TargetMode="External" /><Relationship Id="rId30" Type="http://schemas.openxmlformats.org/officeDocument/2006/relationships/hyperlink" Target="https://podminky.urs.cz/item/CS_URS_2022_02/767651800" TargetMode="External" /><Relationship Id="rId31" Type="http://schemas.openxmlformats.org/officeDocument/2006/relationships/hyperlink" Target="https://podminky.urs.cz/item/CS_URS_2022_02/767134802" TargetMode="External" /><Relationship Id="rId32" Type="http://schemas.openxmlformats.org/officeDocument/2006/relationships/hyperlink" Target="https://podminky.urs.cz/item/CS_URS_2022_02/767996701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30001000" TargetMode="External" /><Relationship Id="rId2" Type="http://schemas.openxmlformats.org/officeDocument/2006/relationships/hyperlink" Target="https://podminky.urs.cz/item/CS_URS_2022_02/033203000/R" TargetMode="External" /><Relationship Id="rId3" Type="http://schemas.openxmlformats.org/officeDocument/2006/relationships/hyperlink" Target="https://podminky.urs.cz/item/CS_URS_2022_02/043203003" TargetMode="External" /><Relationship Id="rId4" Type="http://schemas.openxmlformats.org/officeDocument/2006/relationships/hyperlink" Target="https://podminky.urs.cz/item/CS_URS_2022_02/064203000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brownfieldu výtopny - východní část, demolice budov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st.p.č. 1126/1 a 1125 v k.ú. Horní Slavkov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22. 8. 2022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Horní Slavkov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CENTRA STAV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'01a - Uznatelné náklady'!J32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'01a - Uznatelné náklady'!P95</f>
        <v>0</v>
      </c>
      <c r="AV56" s="131">
        <f>'01a - Uznatelné náklady'!J35</f>
        <v>0</v>
      </c>
      <c r="AW56" s="131">
        <f>'01a - Uznatelné náklady'!J36</f>
        <v>0</v>
      </c>
      <c r="AX56" s="131">
        <f>'01a - Uznatelné náklady'!J37</f>
        <v>0</v>
      </c>
      <c r="AY56" s="131">
        <f>'01a - Uznatelné náklady'!J38</f>
        <v>0</v>
      </c>
      <c r="AZ56" s="131">
        <f>'01a - Uznatelné náklady'!F35</f>
        <v>0</v>
      </c>
      <c r="BA56" s="131">
        <f>'01a - Uznatelné náklady'!F36</f>
        <v>0</v>
      </c>
      <c r="BB56" s="131">
        <f>'01a - Uznatelné náklady'!F37</f>
        <v>0</v>
      </c>
      <c r="BC56" s="131">
        <f>'01a - Uznatelné náklady'!F38</f>
        <v>0</v>
      </c>
      <c r="BD56" s="133">
        <f>'01a - Uznatelné náklady'!F39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'01b - Neuznatelné náklady'!J32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'01b - Neuznatelné náklady'!P92</f>
        <v>0</v>
      </c>
      <c r="AV57" s="131">
        <f>'01b - Neuznatelné náklady'!J35</f>
        <v>0</v>
      </c>
      <c r="AW57" s="131">
        <f>'01b - Neuznatelné náklady'!J36</f>
        <v>0</v>
      </c>
      <c r="AX57" s="131">
        <f>'01b - Neuznatelné náklady'!J37</f>
        <v>0</v>
      </c>
      <c r="AY57" s="131">
        <f>'01b - Neuznatelné náklady'!J38</f>
        <v>0</v>
      </c>
      <c r="AZ57" s="131">
        <f>'01b - Neuznatelné náklady'!F35</f>
        <v>0</v>
      </c>
      <c r="BA57" s="131">
        <f>'01b - Neuznatelné náklady'!F36</f>
        <v>0</v>
      </c>
      <c r="BB57" s="131">
        <f>'01b - Neuznatelné náklady'!F37</f>
        <v>0</v>
      </c>
      <c r="BC57" s="131">
        <f>'01b - Neuznatelné náklady'!F38</f>
        <v>0</v>
      </c>
      <c r="BD57" s="133">
        <f>'01b - Neuznatelné náklady'!F39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7" customFormat="1" ht="16.5" customHeight="1">
      <c r="A58" s="7"/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84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'02a - Uznatelné náklady'!J32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'02a - Uznatelné náklady'!P96</f>
        <v>0</v>
      </c>
      <c r="AV59" s="131">
        <f>'02a - Uznatelné náklady'!J35</f>
        <v>0</v>
      </c>
      <c r="AW59" s="131">
        <f>'02a - Uznatelné náklady'!J36</f>
        <v>0</v>
      </c>
      <c r="AX59" s="131">
        <f>'02a - Uznatelné náklady'!J37</f>
        <v>0</v>
      </c>
      <c r="AY59" s="131">
        <f>'02a - Uznatelné náklady'!J38</f>
        <v>0</v>
      </c>
      <c r="AZ59" s="131">
        <f>'02a - Uznatelné náklady'!F35</f>
        <v>0</v>
      </c>
      <c r="BA59" s="131">
        <f>'02a - Uznatelné náklady'!F36</f>
        <v>0</v>
      </c>
      <c r="BB59" s="131">
        <f>'02a - Uznatelné náklady'!F37</f>
        <v>0</v>
      </c>
      <c r="BC59" s="131">
        <f>'02a - Uznatelné náklady'!F38</f>
        <v>0</v>
      </c>
      <c r="BD59" s="133">
        <f>'02a - Uznatelné náklady'!F39</f>
        <v>0</v>
      </c>
      <c r="BE59" s="4"/>
      <c r="BT59" s="134" t="s">
        <v>81</v>
      </c>
      <c r="BV59" s="134" t="s">
        <v>74</v>
      </c>
      <c r="BW59" s="134" t="s">
        <v>94</v>
      </c>
      <c r="BX59" s="134" t="s">
        <v>92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'02b - Neuznatelné náklady'!J32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5">
        <v>0</v>
      </c>
      <c r="AT60" s="136">
        <f>ROUND(SUM(AV60:AW60),2)</f>
        <v>0</v>
      </c>
      <c r="AU60" s="137">
        <f>'02b - Neuznatelné náklady'!P89</f>
        <v>0</v>
      </c>
      <c r="AV60" s="136">
        <f>'02b - Neuznatelné náklady'!J35</f>
        <v>0</v>
      </c>
      <c r="AW60" s="136">
        <f>'02b - Neuznatelné náklady'!J36</f>
        <v>0</v>
      </c>
      <c r="AX60" s="136">
        <f>'02b - Neuznatelné náklady'!J37</f>
        <v>0</v>
      </c>
      <c r="AY60" s="136">
        <f>'02b - Neuznatelné náklady'!J38</f>
        <v>0</v>
      </c>
      <c r="AZ60" s="136">
        <f>'02b - Neuznatelné náklady'!F35</f>
        <v>0</v>
      </c>
      <c r="BA60" s="136">
        <f>'02b - Neuznatelné náklady'!F36</f>
        <v>0</v>
      </c>
      <c r="BB60" s="136">
        <f>'02b - Neuznatelné náklady'!F37</f>
        <v>0</v>
      </c>
      <c r="BC60" s="136">
        <f>'02b - Neuznatelné náklady'!F38</f>
        <v>0</v>
      </c>
      <c r="BD60" s="138">
        <f>'02b - Neuznatelné náklady'!F39</f>
        <v>0</v>
      </c>
      <c r="BE60" s="4"/>
      <c r="BT60" s="134" t="s">
        <v>81</v>
      </c>
      <c r="BV60" s="134" t="s">
        <v>74</v>
      </c>
      <c r="BW60" s="134" t="s">
        <v>96</v>
      </c>
      <c r="BX60" s="134" t="s">
        <v>92</v>
      </c>
      <c r="CL60" s="134" t="s">
        <v>19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80OKJWWarLBcrRpNjT7P52Qqc8v/zy0PqkwdtqNNO3RndOVaxGFxcPxZoYrwGhFlCJo2f4VLXxfZnvBQe1UR+Q==" hashValue="W8kpgV5raXbNq+yI+ERBmI8e/6Z51tetWHL1YfOPz6rGMuUfw9JBwTHqeCDeoZot2hrONKakfidbM8wINUulgQ==" algorithmName="SHA-512" password="80EB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a - Uznatelné náklady'!C2" display="/"/>
    <hyperlink ref="A57" location="'01b - Neuznatelné náklady'!C2" display="/"/>
    <hyperlink ref="A59" location="'02a - Uznatelné náklady'!C2" display="/"/>
    <hyperlink ref="A60" location="'02b - Neuznatelné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brownfieldu výtopny - východní část, demolice budov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102</v>
      </c>
      <c r="G14" s="39"/>
      <c r="H14" s="39"/>
      <c r="I14" s="143" t="s">
        <v>23</v>
      </c>
      <c r="J14" s="147" t="str">
        <f>'Rekapitulace stavby'!AN8</f>
        <v>22. 8. 2022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ROUND((SUM(BE95:BE262)),  2)</f>
        <v>0</v>
      </c>
      <c r="G35" s="39"/>
      <c r="H35" s="39"/>
      <c r="I35" s="158">
        <v>0.20999999999999999</v>
      </c>
      <c r="J35" s="157">
        <f>ROUND(((SUM(BE95:BE262))*I35),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ROUND((SUM(BF95:BF262)),  2)</f>
        <v>0</v>
      </c>
      <c r="G36" s="39"/>
      <c r="H36" s="39"/>
      <c r="I36" s="158">
        <v>0.14999999999999999</v>
      </c>
      <c r="J36" s="157">
        <f>ROUND(((SUM(BF95:BF262))*I36),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ROUND((SUM(BG95:BG262)),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ROUND((SUM(BH95:BH262)),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ROUND((SUM(BI95:BI262)),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Revitalizace brownfieldu výtopny - východní část, demolice budov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01a - Uznatelné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p.p.č. 1126/1 v k.ú. Horní Slavkov</v>
      </c>
      <c r="G56" s="41"/>
      <c r="H56" s="41"/>
      <c r="I56" s="33" t="s">
        <v>23</v>
      </c>
      <c r="J56" s="73" t="str">
        <f>IF(J14="","",J14)</f>
        <v>22. 8. 2022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Horní Slavkov</v>
      </c>
      <c r="G58" s="41"/>
      <c r="H58" s="41"/>
      <c r="I58" s="33" t="s">
        <v>31</v>
      </c>
      <c r="J58" s="37" t="str">
        <f>E23</f>
        <v>CENTRA STAV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109</v>
      </c>
      <c r="E66" s="183"/>
      <c r="F66" s="183"/>
      <c r="G66" s="183"/>
      <c r="H66" s="183"/>
      <c r="I66" s="183"/>
      <c r="J66" s="184">
        <f>J126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110</v>
      </c>
      <c r="E67" s="183"/>
      <c r="F67" s="183"/>
      <c r="G67" s="183"/>
      <c r="H67" s="183"/>
      <c r="I67" s="183"/>
      <c r="J67" s="184">
        <f>J137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111</v>
      </c>
      <c r="E68" s="183"/>
      <c r="F68" s="183"/>
      <c r="G68" s="183"/>
      <c r="H68" s="183"/>
      <c r="I68" s="183"/>
      <c r="J68" s="184">
        <f>J149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112</v>
      </c>
      <c r="E69" s="183"/>
      <c r="F69" s="183"/>
      <c r="G69" s="183"/>
      <c r="H69" s="183"/>
      <c r="I69" s="183"/>
      <c r="J69" s="184">
        <f>J218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113</v>
      </c>
      <c r="E70" s="183"/>
      <c r="F70" s="183"/>
      <c r="G70" s="183"/>
      <c r="H70" s="183"/>
      <c r="I70" s="183"/>
      <c r="J70" s="184">
        <f>J245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114</v>
      </c>
      <c r="E71" s="178"/>
      <c r="F71" s="178"/>
      <c r="G71" s="178"/>
      <c r="H71" s="178"/>
      <c r="I71" s="178"/>
      <c r="J71" s="179">
        <f>J248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1"/>
      <c r="C72" s="126"/>
      <c r="D72" s="182" t="s">
        <v>115</v>
      </c>
      <c r="E72" s="183"/>
      <c r="F72" s="183"/>
      <c r="G72" s="183"/>
      <c r="H72" s="183"/>
      <c r="I72" s="183"/>
      <c r="J72" s="184">
        <f>J249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116</v>
      </c>
      <c r="E73" s="183"/>
      <c r="F73" s="183"/>
      <c r="G73" s="183"/>
      <c r="H73" s="183"/>
      <c r="I73" s="183"/>
      <c r="J73" s="184">
        <f>J253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117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Revitalizace brownfieldu výtopny - východní část, demolice budov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98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99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01a - Uznatelné náklady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p.p.č. 1126/1 v k.ú. Horní Slavkov</v>
      </c>
      <c r="G89" s="41"/>
      <c r="H89" s="41"/>
      <c r="I89" s="33" t="s">
        <v>23</v>
      </c>
      <c r="J89" s="73" t="str">
        <f>IF(J14="","",J14)</f>
        <v>22. 8. 2022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>Město Horní Slavkov</v>
      </c>
      <c r="G91" s="41"/>
      <c r="H91" s="41"/>
      <c r="I91" s="33" t="s">
        <v>31</v>
      </c>
      <c r="J91" s="37" t="str">
        <f>E23</f>
        <v>CENTRA STAV s.r.o.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118</v>
      </c>
      <c r="D94" s="189" t="s">
        <v>57</v>
      </c>
      <c r="E94" s="189" t="s">
        <v>53</v>
      </c>
      <c r="F94" s="189" t="s">
        <v>54</v>
      </c>
      <c r="G94" s="189" t="s">
        <v>119</v>
      </c>
      <c r="H94" s="189" t="s">
        <v>120</v>
      </c>
      <c r="I94" s="189" t="s">
        <v>121</v>
      </c>
      <c r="J94" s="189" t="s">
        <v>105</v>
      </c>
      <c r="K94" s="190" t="s">
        <v>122</v>
      </c>
      <c r="L94" s="191"/>
      <c r="M94" s="93" t="s">
        <v>19</v>
      </c>
      <c r="N94" s="94" t="s">
        <v>42</v>
      </c>
      <c r="O94" s="94" t="s">
        <v>123</v>
      </c>
      <c r="P94" s="94" t="s">
        <v>124</v>
      </c>
      <c r="Q94" s="94" t="s">
        <v>125</v>
      </c>
      <c r="R94" s="94" t="s">
        <v>126</v>
      </c>
      <c r="S94" s="94" t="s">
        <v>127</v>
      </c>
      <c r="T94" s="95" t="s">
        <v>128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129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P96+P248</f>
        <v>0</v>
      </c>
      <c r="Q95" s="97"/>
      <c r="R95" s="194">
        <f>R96+R248</f>
        <v>36.664286949999997</v>
      </c>
      <c r="S95" s="97"/>
      <c r="T95" s="195">
        <f>T96+T248</f>
        <v>2851.0173540000001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106</v>
      </c>
      <c r="BK95" s="196">
        <f>BK96+BK248</f>
        <v>0</v>
      </c>
    </row>
    <row r="96" s="12" customFormat="1" ht="25.92" customHeight="1">
      <c r="A96" s="12"/>
      <c r="B96" s="197"/>
      <c r="C96" s="198"/>
      <c r="D96" s="199" t="s">
        <v>71</v>
      </c>
      <c r="E96" s="200" t="s">
        <v>130</v>
      </c>
      <c r="F96" s="200" t="s">
        <v>131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P97+P126+P137+P149+P218+P245</f>
        <v>0</v>
      </c>
      <c r="Q96" s="205"/>
      <c r="R96" s="206">
        <f>R97+R126+R137+R149+R218+R245</f>
        <v>36.598742449999996</v>
      </c>
      <c r="S96" s="205"/>
      <c r="T96" s="207">
        <f>T97+T126+T137+T149+T218+T245</f>
        <v>2743.0927999999999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72</v>
      </c>
      <c r="AY96" s="208" t="s">
        <v>132</v>
      </c>
      <c r="BK96" s="210">
        <f>BK97+BK126+BK137+BK149+BK218+BK245</f>
        <v>0</v>
      </c>
    </row>
    <row r="97" s="12" customFormat="1" ht="22.8" customHeight="1">
      <c r="A97" s="12"/>
      <c r="B97" s="197"/>
      <c r="C97" s="198"/>
      <c r="D97" s="199" t="s">
        <v>71</v>
      </c>
      <c r="E97" s="211" t="s">
        <v>79</v>
      </c>
      <c r="F97" s="211" t="s">
        <v>133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SUM(P98:P125)</f>
        <v>0</v>
      </c>
      <c r="Q97" s="205"/>
      <c r="R97" s="206">
        <f>SUM(R98:R125)</f>
        <v>0</v>
      </c>
      <c r="S97" s="205"/>
      <c r="T97" s="207">
        <f>SUM(T98:T125)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79</v>
      </c>
      <c r="AY97" s="208" t="s">
        <v>132</v>
      </c>
      <c r="BK97" s="210">
        <f>SUM(BK98:BK125)</f>
        <v>0</v>
      </c>
    </row>
    <row r="98" s="2" customFormat="1" ht="24.15" customHeight="1">
      <c r="A98" s="39"/>
      <c r="B98" s="40"/>
      <c r="C98" s="213" t="s">
        <v>79</v>
      </c>
      <c r="D98" s="213" t="s">
        <v>134</v>
      </c>
      <c r="E98" s="214" t="s">
        <v>135</v>
      </c>
      <c r="F98" s="215" t="s">
        <v>136</v>
      </c>
      <c r="G98" s="216" t="s">
        <v>137</v>
      </c>
      <c r="H98" s="217">
        <v>2.3999999999999999</v>
      </c>
      <c r="I98" s="218"/>
      <c r="J98" s="219">
        <f>ROUND(I98*H98,2)</f>
        <v>0</v>
      </c>
      <c r="K98" s="215" t="s">
        <v>138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139</v>
      </c>
      <c r="AT98" s="224" t="s">
        <v>134</v>
      </c>
      <c r="AU98" s="224" t="s">
        <v>81</v>
      </c>
      <c r="AY98" s="18" t="s">
        <v>132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139</v>
      </c>
      <c r="BM98" s="224" t="s">
        <v>140</v>
      </c>
    </row>
    <row r="99" s="2" customFormat="1">
      <c r="A99" s="39"/>
      <c r="B99" s="40"/>
      <c r="C99" s="41"/>
      <c r="D99" s="226" t="s">
        <v>141</v>
      </c>
      <c r="E99" s="41"/>
      <c r="F99" s="227" t="s">
        <v>142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141</v>
      </c>
      <c r="AU99" s="18" t="s">
        <v>81</v>
      </c>
    </row>
    <row r="100" s="13" customFormat="1">
      <c r="A100" s="13"/>
      <c r="B100" s="231"/>
      <c r="C100" s="232"/>
      <c r="D100" s="233" t="s">
        <v>143</v>
      </c>
      <c r="E100" s="234" t="s">
        <v>19</v>
      </c>
      <c r="F100" s="235" t="s">
        <v>144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143</v>
      </c>
      <c r="AU100" s="241" t="s">
        <v>81</v>
      </c>
      <c r="AV100" s="13" t="s">
        <v>79</v>
      </c>
      <c r="AW100" s="13" t="s">
        <v>33</v>
      </c>
      <c r="AX100" s="13" t="s">
        <v>72</v>
      </c>
      <c r="AY100" s="241" t="s">
        <v>132</v>
      </c>
    </row>
    <row r="101" s="14" customFormat="1">
      <c r="A101" s="14"/>
      <c r="B101" s="242"/>
      <c r="C101" s="243"/>
      <c r="D101" s="233" t="s">
        <v>143</v>
      </c>
      <c r="E101" s="244" t="s">
        <v>19</v>
      </c>
      <c r="F101" s="245" t="s">
        <v>145</v>
      </c>
      <c r="G101" s="243"/>
      <c r="H101" s="246">
        <v>2.3999999999999999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143</v>
      </c>
      <c r="AU101" s="252" t="s">
        <v>81</v>
      </c>
      <c r="AV101" s="14" t="s">
        <v>81</v>
      </c>
      <c r="AW101" s="14" t="s">
        <v>33</v>
      </c>
      <c r="AX101" s="14" t="s">
        <v>79</v>
      </c>
      <c r="AY101" s="252" t="s">
        <v>132</v>
      </c>
    </row>
    <row r="102" s="2" customFormat="1" ht="33" customHeight="1">
      <c r="A102" s="39"/>
      <c r="B102" s="40"/>
      <c r="C102" s="213" t="s">
        <v>81</v>
      </c>
      <c r="D102" s="213" t="s">
        <v>134</v>
      </c>
      <c r="E102" s="214" t="s">
        <v>146</v>
      </c>
      <c r="F102" s="215" t="s">
        <v>147</v>
      </c>
      <c r="G102" s="216" t="s">
        <v>137</v>
      </c>
      <c r="H102" s="217">
        <v>2.3999999999999999</v>
      </c>
      <c r="I102" s="218"/>
      <c r="J102" s="219">
        <f>ROUND(I102*H102,2)</f>
        <v>0</v>
      </c>
      <c r="K102" s="215" t="s">
        <v>138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139</v>
      </c>
      <c r="AT102" s="224" t="s">
        <v>134</v>
      </c>
      <c r="AU102" s="224" t="s">
        <v>81</v>
      </c>
      <c r="AY102" s="18" t="s">
        <v>132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139</v>
      </c>
      <c r="BM102" s="224" t="s">
        <v>148</v>
      </c>
    </row>
    <row r="103" s="2" customFormat="1">
      <c r="A103" s="39"/>
      <c r="B103" s="40"/>
      <c r="C103" s="41"/>
      <c r="D103" s="226" t="s">
        <v>141</v>
      </c>
      <c r="E103" s="41"/>
      <c r="F103" s="227" t="s">
        <v>149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141</v>
      </c>
      <c r="AU103" s="18" t="s">
        <v>81</v>
      </c>
    </row>
    <row r="104" s="2" customFormat="1" ht="33" customHeight="1">
      <c r="A104" s="39"/>
      <c r="B104" s="40"/>
      <c r="C104" s="213" t="s">
        <v>150</v>
      </c>
      <c r="D104" s="213" t="s">
        <v>134</v>
      </c>
      <c r="E104" s="214" t="s">
        <v>151</v>
      </c>
      <c r="F104" s="215" t="s">
        <v>152</v>
      </c>
      <c r="G104" s="216" t="s">
        <v>137</v>
      </c>
      <c r="H104" s="217">
        <v>2.3999999999999999</v>
      </c>
      <c r="I104" s="218"/>
      <c r="J104" s="219">
        <f>ROUND(I104*H104,2)</f>
        <v>0</v>
      </c>
      <c r="K104" s="215" t="s">
        <v>138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139</v>
      </c>
      <c r="AT104" s="224" t="s">
        <v>134</v>
      </c>
      <c r="AU104" s="224" t="s">
        <v>81</v>
      </c>
      <c r="AY104" s="18" t="s">
        <v>132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139</v>
      </c>
      <c r="BM104" s="224" t="s">
        <v>153</v>
      </c>
    </row>
    <row r="105" s="2" customFormat="1">
      <c r="A105" s="39"/>
      <c r="B105" s="40"/>
      <c r="C105" s="41"/>
      <c r="D105" s="226" t="s">
        <v>141</v>
      </c>
      <c r="E105" s="41"/>
      <c r="F105" s="227" t="s">
        <v>154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141</v>
      </c>
      <c r="AU105" s="18" t="s">
        <v>81</v>
      </c>
    </row>
    <row r="106" s="2" customFormat="1" ht="24.15" customHeight="1">
      <c r="A106" s="39"/>
      <c r="B106" s="40"/>
      <c r="C106" s="213" t="s">
        <v>139</v>
      </c>
      <c r="D106" s="213" t="s">
        <v>134</v>
      </c>
      <c r="E106" s="214" t="s">
        <v>155</v>
      </c>
      <c r="F106" s="215" t="s">
        <v>156</v>
      </c>
      <c r="G106" s="216" t="s">
        <v>137</v>
      </c>
      <c r="H106" s="217">
        <v>2.3999999999999999</v>
      </c>
      <c r="I106" s="218"/>
      <c r="J106" s="219">
        <f>ROUND(I106*H106,2)</f>
        <v>0</v>
      </c>
      <c r="K106" s="215" t="s">
        <v>138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139</v>
      </c>
      <c r="AT106" s="224" t="s">
        <v>134</v>
      </c>
      <c r="AU106" s="224" t="s">
        <v>81</v>
      </c>
      <c r="AY106" s="18" t="s">
        <v>132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139</v>
      </c>
      <c r="BM106" s="224" t="s">
        <v>157</v>
      </c>
    </row>
    <row r="107" s="2" customFormat="1">
      <c r="A107" s="39"/>
      <c r="B107" s="40"/>
      <c r="C107" s="41"/>
      <c r="D107" s="226" t="s">
        <v>141</v>
      </c>
      <c r="E107" s="41"/>
      <c r="F107" s="227" t="s">
        <v>158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81</v>
      </c>
    </row>
    <row r="108" s="2" customFormat="1" ht="37.8" customHeight="1">
      <c r="A108" s="39"/>
      <c r="B108" s="40"/>
      <c r="C108" s="213" t="s">
        <v>159</v>
      </c>
      <c r="D108" s="213" t="s">
        <v>134</v>
      </c>
      <c r="E108" s="214" t="s">
        <v>160</v>
      </c>
      <c r="F108" s="215" t="s">
        <v>161</v>
      </c>
      <c r="G108" s="216" t="s">
        <v>137</v>
      </c>
      <c r="H108" s="217">
        <v>2.3999999999999999</v>
      </c>
      <c r="I108" s="218"/>
      <c r="J108" s="219">
        <f>ROUND(I108*H108,2)</f>
        <v>0</v>
      </c>
      <c r="K108" s="215" t="s">
        <v>138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139</v>
      </c>
      <c r="AT108" s="224" t="s">
        <v>134</v>
      </c>
      <c r="AU108" s="224" t="s">
        <v>81</v>
      </c>
      <c r="AY108" s="18" t="s">
        <v>132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139</v>
      </c>
      <c r="BM108" s="224" t="s">
        <v>162</v>
      </c>
    </row>
    <row r="109" s="2" customFormat="1">
      <c r="A109" s="39"/>
      <c r="B109" s="40"/>
      <c r="C109" s="41"/>
      <c r="D109" s="226" t="s">
        <v>141</v>
      </c>
      <c r="E109" s="41"/>
      <c r="F109" s="227" t="s">
        <v>163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141</v>
      </c>
      <c r="AU109" s="18" t="s">
        <v>81</v>
      </c>
    </row>
    <row r="110" s="2" customFormat="1" ht="37.8" customHeight="1">
      <c r="A110" s="39"/>
      <c r="B110" s="40"/>
      <c r="C110" s="213" t="s">
        <v>164</v>
      </c>
      <c r="D110" s="213" t="s">
        <v>134</v>
      </c>
      <c r="E110" s="214" t="s">
        <v>165</v>
      </c>
      <c r="F110" s="215" t="s">
        <v>166</v>
      </c>
      <c r="G110" s="216" t="s">
        <v>137</v>
      </c>
      <c r="H110" s="217">
        <v>60</v>
      </c>
      <c r="I110" s="218"/>
      <c r="J110" s="219">
        <f>ROUND(I110*H110,2)</f>
        <v>0</v>
      </c>
      <c r="K110" s="215" t="s">
        <v>138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139</v>
      </c>
      <c r="AT110" s="224" t="s">
        <v>134</v>
      </c>
      <c r="AU110" s="224" t="s">
        <v>81</v>
      </c>
      <c r="AY110" s="18" t="s">
        <v>132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139</v>
      </c>
      <c r="BM110" s="224" t="s">
        <v>167</v>
      </c>
    </row>
    <row r="111" s="2" customFormat="1">
      <c r="A111" s="39"/>
      <c r="B111" s="40"/>
      <c r="C111" s="41"/>
      <c r="D111" s="226" t="s">
        <v>141</v>
      </c>
      <c r="E111" s="41"/>
      <c r="F111" s="227" t="s">
        <v>168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141</v>
      </c>
      <c r="AU111" s="18" t="s">
        <v>81</v>
      </c>
    </row>
    <row r="112" s="13" customFormat="1">
      <c r="A112" s="13"/>
      <c r="B112" s="231"/>
      <c r="C112" s="232"/>
      <c r="D112" s="233" t="s">
        <v>143</v>
      </c>
      <c r="E112" s="234" t="s">
        <v>19</v>
      </c>
      <c r="F112" s="235" t="s">
        <v>169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143</v>
      </c>
      <c r="AU112" s="241" t="s">
        <v>81</v>
      </c>
      <c r="AV112" s="13" t="s">
        <v>79</v>
      </c>
      <c r="AW112" s="13" t="s">
        <v>33</v>
      </c>
      <c r="AX112" s="13" t="s">
        <v>72</v>
      </c>
      <c r="AY112" s="241" t="s">
        <v>132</v>
      </c>
    </row>
    <row r="113" s="14" customFormat="1">
      <c r="A113" s="14"/>
      <c r="B113" s="242"/>
      <c r="C113" s="243"/>
      <c r="D113" s="233" t="s">
        <v>143</v>
      </c>
      <c r="E113" s="244" t="s">
        <v>19</v>
      </c>
      <c r="F113" s="245" t="s">
        <v>170</v>
      </c>
      <c r="G113" s="243"/>
      <c r="H113" s="246">
        <v>60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143</v>
      </c>
      <c r="AU113" s="252" t="s">
        <v>81</v>
      </c>
      <c r="AV113" s="14" t="s">
        <v>81</v>
      </c>
      <c r="AW113" s="14" t="s">
        <v>33</v>
      </c>
      <c r="AX113" s="14" t="s">
        <v>79</v>
      </c>
      <c r="AY113" s="252" t="s">
        <v>132</v>
      </c>
    </row>
    <row r="114" s="2" customFormat="1" ht="24.15" customHeight="1">
      <c r="A114" s="39"/>
      <c r="B114" s="40"/>
      <c r="C114" s="213" t="s">
        <v>171</v>
      </c>
      <c r="D114" s="213" t="s">
        <v>134</v>
      </c>
      <c r="E114" s="214" t="s">
        <v>172</v>
      </c>
      <c r="F114" s="215" t="s">
        <v>173</v>
      </c>
      <c r="G114" s="216" t="s">
        <v>137</v>
      </c>
      <c r="H114" s="217">
        <v>2.3999999999999999</v>
      </c>
      <c r="I114" s="218"/>
      <c r="J114" s="219">
        <f>ROUND(I114*H114,2)</f>
        <v>0</v>
      </c>
      <c r="K114" s="215" t="s">
        <v>138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139</v>
      </c>
      <c r="AT114" s="224" t="s">
        <v>134</v>
      </c>
      <c r="AU114" s="224" t="s">
        <v>81</v>
      </c>
      <c r="AY114" s="18" t="s">
        <v>132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139</v>
      </c>
      <c r="BM114" s="224" t="s">
        <v>174</v>
      </c>
    </row>
    <row r="115" s="2" customFormat="1">
      <c r="A115" s="39"/>
      <c r="B115" s="40"/>
      <c r="C115" s="41"/>
      <c r="D115" s="226" t="s">
        <v>141</v>
      </c>
      <c r="E115" s="41"/>
      <c r="F115" s="227" t="s">
        <v>175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141</v>
      </c>
      <c r="AU115" s="18" t="s">
        <v>81</v>
      </c>
    </row>
    <row r="116" s="2" customFormat="1" ht="24.15" customHeight="1">
      <c r="A116" s="39"/>
      <c r="B116" s="40"/>
      <c r="C116" s="213" t="s">
        <v>176</v>
      </c>
      <c r="D116" s="213" t="s">
        <v>134</v>
      </c>
      <c r="E116" s="214" t="s">
        <v>177</v>
      </c>
      <c r="F116" s="215" t="s">
        <v>178</v>
      </c>
      <c r="G116" s="216" t="s">
        <v>179</v>
      </c>
      <c r="H116" s="217">
        <v>4.3200000000000003</v>
      </c>
      <c r="I116" s="218"/>
      <c r="J116" s="219">
        <f>ROUND(I116*H116,2)</f>
        <v>0</v>
      </c>
      <c r="K116" s="215" t="s">
        <v>138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139</v>
      </c>
      <c r="AT116" s="224" t="s">
        <v>134</v>
      </c>
      <c r="AU116" s="224" t="s">
        <v>81</v>
      </c>
      <c r="AY116" s="18" t="s">
        <v>132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139</v>
      </c>
      <c r="BM116" s="224" t="s">
        <v>180</v>
      </c>
    </row>
    <row r="117" s="2" customFormat="1">
      <c r="A117" s="39"/>
      <c r="B117" s="40"/>
      <c r="C117" s="41"/>
      <c r="D117" s="226" t="s">
        <v>141</v>
      </c>
      <c r="E117" s="41"/>
      <c r="F117" s="227" t="s">
        <v>181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141</v>
      </c>
      <c r="AU117" s="18" t="s">
        <v>81</v>
      </c>
    </row>
    <row r="118" s="14" customFormat="1">
      <c r="A118" s="14"/>
      <c r="B118" s="242"/>
      <c r="C118" s="243"/>
      <c r="D118" s="233" t="s">
        <v>143</v>
      </c>
      <c r="E118" s="244" t="s">
        <v>19</v>
      </c>
      <c r="F118" s="245" t="s">
        <v>182</v>
      </c>
      <c r="G118" s="243"/>
      <c r="H118" s="246">
        <v>4.3200000000000003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143</v>
      </c>
      <c r="AU118" s="252" t="s">
        <v>81</v>
      </c>
      <c r="AV118" s="14" t="s">
        <v>81</v>
      </c>
      <c r="AW118" s="14" t="s">
        <v>33</v>
      </c>
      <c r="AX118" s="14" t="s">
        <v>79</v>
      </c>
      <c r="AY118" s="252" t="s">
        <v>132</v>
      </c>
    </row>
    <row r="119" s="2" customFormat="1" ht="24.15" customHeight="1">
      <c r="A119" s="39"/>
      <c r="B119" s="40"/>
      <c r="C119" s="213" t="s">
        <v>183</v>
      </c>
      <c r="D119" s="213" t="s">
        <v>134</v>
      </c>
      <c r="E119" s="214" t="s">
        <v>184</v>
      </c>
      <c r="F119" s="215" t="s">
        <v>185</v>
      </c>
      <c r="G119" s="216" t="s">
        <v>137</v>
      </c>
      <c r="H119" s="217">
        <v>315.83999999999997</v>
      </c>
      <c r="I119" s="218"/>
      <c r="J119" s="219">
        <f>ROUND(I119*H119,2)</f>
        <v>0</v>
      </c>
      <c r="K119" s="215" t="s">
        <v>138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139</v>
      </c>
      <c r="AT119" s="224" t="s">
        <v>134</v>
      </c>
      <c r="AU119" s="224" t="s">
        <v>81</v>
      </c>
      <c r="AY119" s="18" t="s">
        <v>132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139</v>
      </c>
      <c r="BM119" s="224" t="s">
        <v>186</v>
      </c>
    </row>
    <row r="120" s="2" customFormat="1">
      <c r="A120" s="39"/>
      <c r="B120" s="40"/>
      <c r="C120" s="41"/>
      <c r="D120" s="226" t="s">
        <v>141</v>
      </c>
      <c r="E120" s="41"/>
      <c r="F120" s="227" t="s">
        <v>187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141</v>
      </c>
      <c r="AU120" s="18" t="s">
        <v>81</v>
      </c>
    </row>
    <row r="121" s="13" customFormat="1">
      <c r="A121" s="13"/>
      <c r="B121" s="231"/>
      <c r="C121" s="232"/>
      <c r="D121" s="233" t="s">
        <v>143</v>
      </c>
      <c r="E121" s="234" t="s">
        <v>19</v>
      </c>
      <c r="F121" s="235" t="s">
        <v>188</v>
      </c>
      <c r="G121" s="232"/>
      <c r="H121" s="234" t="s">
        <v>19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143</v>
      </c>
      <c r="AU121" s="241" t="s">
        <v>81</v>
      </c>
      <c r="AV121" s="13" t="s">
        <v>79</v>
      </c>
      <c r="AW121" s="13" t="s">
        <v>33</v>
      </c>
      <c r="AX121" s="13" t="s">
        <v>72</v>
      </c>
      <c r="AY121" s="241" t="s">
        <v>132</v>
      </c>
    </row>
    <row r="122" s="14" customFormat="1">
      <c r="A122" s="14"/>
      <c r="B122" s="242"/>
      <c r="C122" s="243"/>
      <c r="D122" s="233" t="s">
        <v>143</v>
      </c>
      <c r="E122" s="244" t="s">
        <v>19</v>
      </c>
      <c r="F122" s="245" t="s">
        <v>189</v>
      </c>
      <c r="G122" s="243"/>
      <c r="H122" s="246">
        <v>83.519999999999996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143</v>
      </c>
      <c r="AU122" s="252" t="s">
        <v>81</v>
      </c>
      <c r="AV122" s="14" t="s">
        <v>81</v>
      </c>
      <c r="AW122" s="14" t="s">
        <v>33</v>
      </c>
      <c r="AX122" s="14" t="s">
        <v>72</v>
      </c>
      <c r="AY122" s="252" t="s">
        <v>132</v>
      </c>
    </row>
    <row r="123" s="14" customFormat="1">
      <c r="A123" s="14"/>
      <c r="B123" s="242"/>
      <c r="C123" s="243"/>
      <c r="D123" s="233" t="s">
        <v>143</v>
      </c>
      <c r="E123" s="244" t="s">
        <v>19</v>
      </c>
      <c r="F123" s="245" t="s">
        <v>190</v>
      </c>
      <c r="G123" s="243"/>
      <c r="H123" s="246">
        <v>40.32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143</v>
      </c>
      <c r="AU123" s="252" t="s">
        <v>81</v>
      </c>
      <c r="AV123" s="14" t="s">
        <v>81</v>
      </c>
      <c r="AW123" s="14" t="s">
        <v>33</v>
      </c>
      <c r="AX123" s="14" t="s">
        <v>72</v>
      </c>
      <c r="AY123" s="252" t="s">
        <v>132</v>
      </c>
    </row>
    <row r="124" s="14" customFormat="1">
      <c r="A124" s="14"/>
      <c r="B124" s="242"/>
      <c r="C124" s="243"/>
      <c r="D124" s="233" t="s">
        <v>143</v>
      </c>
      <c r="E124" s="244" t="s">
        <v>19</v>
      </c>
      <c r="F124" s="245" t="s">
        <v>191</v>
      </c>
      <c r="G124" s="243"/>
      <c r="H124" s="246">
        <v>192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143</v>
      </c>
      <c r="AU124" s="252" t="s">
        <v>81</v>
      </c>
      <c r="AV124" s="14" t="s">
        <v>81</v>
      </c>
      <c r="AW124" s="14" t="s">
        <v>33</v>
      </c>
      <c r="AX124" s="14" t="s">
        <v>72</v>
      </c>
      <c r="AY124" s="252" t="s">
        <v>132</v>
      </c>
    </row>
    <row r="125" s="15" customFormat="1">
      <c r="A125" s="15"/>
      <c r="B125" s="253"/>
      <c r="C125" s="254"/>
      <c r="D125" s="233" t="s">
        <v>143</v>
      </c>
      <c r="E125" s="255" t="s">
        <v>19</v>
      </c>
      <c r="F125" s="256" t="s">
        <v>192</v>
      </c>
      <c r="G125" s="254"/>
      <c r="H125" s="257">
        <v>315.83999999999997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143</v>
      </c>
      <c r="AU125" s="263" t="s">
        <v>81</v>
      </c>
      <c r="AV125" s="15" t="s">
        <v>139</v>
      </c>
      <c r="AW125" s="15" t="s">
        <v>33</v>
      </c>
      <c r="AX125" s="15" t="s">
        <v>79</v>
      </c>
      <c r="AY125" s="263" t="s">
        <v>132</v>
      </c>
    </row>
    <row r="126" s="12" customFormat="1" ht="22.8" customHeight="1">
      <c r="A126" s="12"/>
      <c r="B126" s="197"/>
      <c r="C126" s="198"/>
      <c r="D126" s="199" t="s">
        <v>71</v>
      </c>
      <c r="E126" s="211" t="s">
        <v>81</v>
      </c>
      <c r="F126" s="211" t="s">
        <v>193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16.860086399999997</v>
      </c>
      <c r="S126" s="205"/>
      <c r="T126" s="20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79</v>
      </c>
      <c r="AT126" s="209" t="s">
        <v>71</v>
      </c>
      <c r="AU126" s="209" t="s">
        <v>79</v>
      </c>
      <c r="AY126" s="208" t="s">
        <v>132</v>
      </c>
      <c r="BK126" s="210">
        <f>SUM(BK127:BK136)</f>
        <v>0</v>
      </c>
    </row>
    <row r="127" s="2" customFormat="1" ht="16.5" customHeight="1">
      <c r="A127" s="39"/>
      <c r="B127" s="40"/>
      <c r="C127" s="213" t="s">
        <v>194</v>
      </c>
      <c r="D127" s="213" t="s">
        <v>134</v>
      </c>
      <c r="E127" s="214" t="s">
        <v>195</v>
      </c>
      <c r="F127" s="215" t="s">
        <v>196</v>
      </c>
      <c r="G127" s="216" t="s">
        <v>197</v>
      </c>
      <c r="H127" s="217">
        <v>18</v>
      </c>
      <c r="I127" s="218"/>
      <c r="J127" s="219">
        <f>ROUND(I127*H127,2)</f>
        <v>0</v>
      </c>
      <c r="K127" s="215" t="s">
        <v>138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0.00264</v>
      </c>
      <c r="R127" s="222">
        <f>Q127*H127</f>
        <v>0.04752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139</v>
      </c>
      <c r="AT127" s="224" t="s">
        <v>134</v>
      </c>
      <c r="AU127" s="224" t="s">
        <v>81</v>
      </c>
      <c r="AY127" s="18" t="s">
        <v>132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139</v>
      </c>
      <c r="BM127" s="224" t="s">
        <v>198</v>
      </c>
    </row>
    <row r="128" s="2" customFormat="1">
      <c r="A128" s="39"/>
      <c r="B128" s="40"/>
      <c r="C128" s="41"/>
      <c r="D128" s="226" t="s">
        <v>141</v>
      </c>
      <c r="E128" s="41"/>
      <c r="F128" s="227" t="s">
        <v>199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141</v>
      </c>
      <c r="AU128" s="18" t="s">
        <v>81</v>
      </c>
    </row>
    <row r="129" s="13" customFormat="1">
      <c r="A129" s="13"/>
      <c r="B129" s="231"/>
      <c r="C129" s="232"/>
      <c r="D129" s="233" t="s">
        <v>143</v>
      </c>
      <c r="E129" s="234" t="s">
        <v>19</v>
      </c>
      <c r="F129" s="235" t="s">
        <v>200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143</v>
      </c>
      <c r="AU129" s="241" t="s">
        <v>81</v>
      </c>
      <c r="AV129" s="13" t="s">
        <v>79</v>
      </c>
      <c r="AW129" s="13" t="s">
        <v>33</v>
      </c>
      <c r="AX129" s="13" t="s">
        <v>72</v>
      </c>
      <c r="AY129" s="241" t="s">
        <v>132</v>
      </c>
    </row>
    <row r="130" s="14" customFormat="1">
      <c r="A130" s="14"/>
      <c r="B130" s="242"/>
      <c r="C130" s="243"/>
      <c r="D130" s="233" t="s">
        <v>143</v>
      </c>
      <c r="E130" s="244" t="s">
        <v>19</v>
      </c>
      <c r="F130" s="245" t="s">
        <v>201</v>
      </c>
      <c r="G130" s="243"/>
      <c r="H130" s="246">
        <v>18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143</v>
      </c>
      <c r="AU130" s="252" t="s">
        <v>81</v>
      </c>
      <c r="AV130" s="14" t="s">
        <v>81</v>
      </c>
      <c r="AW130" s="14" t="s">
        <v>33</v>
      </c>
      <c r="AX130" s="14" t="s">
        <v>79</v>
      </c>
      <c r="AY130" s="252" t="s">
        <v>132</v>
      </c>
    </row>
    <row r="131" s="2" customFormat="1" ht="16.5" customHeight="1">
      <c r="A131" s="39"/>
      <c r="B131" s="40"/>
      <c r="C131" s="213" t="s">
        <v>202</v>
      </c>
      <c r="D131" s="213" t="s">
        <v>134</v>
      </c>
      <c r="E131" s="214" t="s">
        <v>203</v>
      </c>
      <c r="F131" s="215" t="s">
        <v>204</v>
      </c>
      <c r="G131" s="216" t="s">
        <v>197</v>
      </c>
      <c r="H131" s="217">
        <v>18</v>
      </c>
      <c r="I131" s="218"/>
      <c r="J131" s="219">
        <f>ROUND(I131*H131,2)</f>
        <v>0</v>
      </c>
      <c r="K131" s="215" t="s">
        <v>138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139</v>
      </c>
      <c r="AT131" s="224" t="s">
        <v>134</v>
      </c>
      <c r="AU131" s="224" t="s">
        <v>81</v>
      </c>
      <c r="AY131" s="18" t="s">
        <v>132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139</v>
      </c>
      <c r="BM131" s="224" t="s">
        <v>205</v>
      </c>
    </row>
    <row r="132" s="2" customFormat="1">
      <c r="A132" s="39"/>
      <c r="B132" s="40"/>
      <c r="C132" s="41"/>
      <c r="D132" s="226" t="s">
        <v>141</v>
      </c>
      <c r="E132" s="41"/>
      <c r="F132" s="227" t="s">
        <v>206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81</v>
      </c>
    </row>
    <row r="133" s="2" customFormat="1" ht="16.5" customHeight="1">
      <c r="A133" s="39"/>
      <c r="B133" s="40"/>
      <c r="C133" s="213" t="s">
        <v>207</v>
      </c>
      <c r="D133" s="213" t="s">
        <v>134</v>
      </c>
      <c r="E133" s="214" t="s">
        <v>208</v>
      </c>
      <c r="F133" s="215" t="s">
        <v>209</v>
      </c>
      <c r="G133" s="216" t="s">
        <v>137</v>
      </c>
      <c r="H133" s="217">
        <v>6.7199999999999998</v>
      </c>
      <c r="I133" s="218"/>
      <c r="J133" s="219">
        <f>ROUND(I133*H133,2)</f>
        <v>0</v>
      </c>
      <c r="K133" s="215" t="s">
        <v>138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2.5018699999999998</v>
      </c>
      <c r="R133" s="222">
        <f>Q133*H133</f>
        <v>16.812566399999998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139</v>
      </c>
      <c r="AT133" s="224" t="s">
        <v>134</v>
      </c>
      <c r="AU133" s="224" t="s">
        <v>81</v>
      </c>
      <c r="AY133" s="18" t="s">
        <v>132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139</v>
      </c>
      <c r="BM133" s="224" t="s">
        <v>210</v>
      </c>
    </row>
    <row r="134" s="2" customFormat="1">
      <c r="A134" s="39"/>
      <c r="B134" s="40"/>
      <c r="C134" s="41"/>
      <c r="D134" s="226" t="s">
        <v>141</v>
      </c>
      <c r="E134" s="41"/>
      <c r="F134" s="227" t="s">
        <v>211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141</v>
      </c>
      <c r="AU134" s="18" t="s">
        <v>81</v>
      </c>
    </row>
    <row r="135" s="13" customFormat="1">
      <c r="A135" s="13"/>
      <c r="B135" s="231"/>
      <c r="C135" s="232"/>
      <c r="D135" s="233" t="s">
        <v>143</v>
      </c>
      <c r="E135" s="234" t="s">
        <v>19</v>
      </c>
      <c r="F135" s="235" t="s">
        <v>212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143</v>
      </c>
      <c r="AU135" s="241" t="s">
        <v>81</v>
      </c>
      <c r="AV135" s="13" t="s">
        <v>79</v>
      </c>
      <c r="AW135" s="13" t="s">
        <v>33</v>
      </c>
      <c r="AX135" s="13" t="s">
        <v>72</v>
      </c>
      <c r="AY135" s="241" t="s">
        <v>132</v>
      </c>
    </row>
    <row r="136" s="14" customFormat="1">
      <c r="A136" s="14"/>
      <c r="B136" s="242"/>
      <c r="C136" s="243"/>
      <c r="D136" s="233" t="s">
        <v>143</v>
      </c>
      <c r="E136" s="244" t="s">
        <v>19</v>
      </c>
      <c r="F136" s="245" t="s">
        <v>213</v>
      </c>
      <c r="G136" s="243"/>
      <c r="H136" s="246">
        <v>6.7199999999999998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143</v>
      </c>
      <c r="AU136" s="252" t="s">
        <v>81</v>
      </c>
      <c r="AV136" s="14" t="s">
        <v>81</v>
      </c>
      <c r="AW136" s="14" t="s">
        <v>33</v>
      </c>
      <c r="AX136" s="14" t="s">
        <v>79</v>
      </c>
      <c r="AY136" s="252" t="s">
        <v>132</v>
      </c>
    </row>
    <row r="137" s="12" customFormat="1" ht="22.8" customHeight="1">
      <c r="A137" s="12"/>
      <c r="B137" s="197"/>
      <c r="C137" s="198"/>
      <c r="D137" s="199" t="s">
        <v>71</v>
      </c>
      <c r="E137" s="211" t="s">
        <v>164</v>
      </c>
      <c r="F137" s="211" t="s">
        <v>214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SUM(P138:P148)</f>
        <v>0</v>
      </c>
      <c r="Q137" s="205"/>
      <c r="R137" s="206">
        <f>SUM(R138:R148)</f>
        <v>19.738656049999999</v>
      </c>
      <c r="S137" s="205"/>
      <c r="T137" s="207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79</v>
      </c>
      <c r="AT137" s="209" t="s">
        <v>71</v>
      </c>
      <c r="AU137" s="209" t="s">
        <v>79</v>
      </c>
      <c r="AY137" s="208" t="s">
        <v>132</v>
      </c>
      <c r="BK137" s="210">
        <f>SUM(BK138:BK148)</f>
        <v>0</v>
      </c>
    </row>
    <row r="138" s="2" customFormat="1" ht="21.75" customHeight="1">
      <c r="A138" s="39"/>
      <c r="B138" s="40"/>
      <c r="C138" s="213" t="s">
        <v>215</v>
      </c>
      <c r="D138" s="213" t="s">
        <v>134</v>
      </c>
      <c r="E138" s="214" t="s">
        <v>216</v>
      </c>
      <c r="F138" s="215" t="s">
        <v>217</v>
      </c>
      <c r="G138" s="216" t="s">
        <v>137</v>
      </c>
      <c r="H138" s="217">
        <v>7.7599999999999998</v>
      </c>
      <c r="I138" s="218"/>
      <c r="J138" s="219">
        <f>ROUND(I138*H138,2)</f>
        <v>0</v>
      </c>
      <c r="K138" s="215" t="s">
        <v>138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2.5018699999999998</v>
      </c>
      <c r="R138" s="222">
        <f>Q138*H138</f>
        <v>19.4145112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139</v>
      </c>
      <c r="AT138" s="224" t="s">
        <v>134</v>
      </c>
      <c r="AU138" s="224" t="s">
        <v>81</v>
      </c>
      <c r="AY138" s="18" t="s">
        <v>132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139</v>
      </c>
      <c r="BM138" s="224" t="s">
        <v>218</v>
      </c>
    </row>
    <row r="139" s="2" customFormat="1">
      <c r="A139" s="39"/>
      <c r="B139" s="40"/>
      <c r="C139" s="41"/>
      <c r="D139" s="226" t="s">
        <v>141</v>
      </c>
      <c r="E139" s="41"/>
      <c r="F139" s="227" t="s">
        <v>219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141</v>
      </c>
      <c r="AU139" s="18" t="s">
        <v>81</v>
      </c>
    </row>
    <row r="140" s="13" customFormat="1">
      <c r="A140" s="13"/>
      <c r="B140" s="231"/>
      <c r="C140" s="232"/>
      <c r="D140" s="233" t="s">
        <v>143</v>
      </c>
      <c r="E140" s="234" t="s">
        <v>19</v>
      </c>
      <c r="F140" s="235" t="s">
        <v>220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143</v>
      </c>
      <c r="AU140" s="241" t="s">
        <v>81</v>
      </c>
      <c r="AV140" s="13" t="s">
        <v>79</v>
      </c>
      <c r="AW140" s="13" t="s">
        <v>33</v>
      </c>
      <c r="AX140" s="13" t="s">
        <v>72</v>
      </c>
      <c r="AY140" s="241" t="s">
        <v>132</v>
      </c>
    </row>
    <row r="141" s="14" customFormat="1">
      <c r="A141" s="14"/>
      <c r="B141" s="242"/>
      <c r="C141" s="243"/>
      <c r="D141" s="233" t="s">
        <v>143</v>
      </c>
      <c r="E141" s="244" t="s">
        <v>19</v>
      </c>
      <c r="F141" s="245" t="s">
        <v>221</v>
      </c>
      <c r="G141" s="243"/>
      <c r="H141" s="246">
        <v>5.7599999999999998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143</v>
      </c>
      <c r="AU141" s="252" t="s">
        <v>81</v>
      </c>
      <c r="AV141" s="14" t="s">
        <v>81</v>
      </c>
      <c r="AW141" s="14" t="s">
        <v>33</v>
      </c>
      <c r="AX141" s="14" t="s">
        <v>72</v>
      </c>
      <c r="AY141" s="252" t="s">
        <v>132</v>
      </c>
    </row>
    <row r="142" s="14" customFormat="1">
      <c r="A142" s="14"/>
      <c r="B142" s="242"/>
      <c r="C142" s="243"/>
      <c r="D142" s="233" t="s">
        <v>143</v>
      </c>
      <c r="E142" s="244" t="s">
        <v>19</v>
      </c>
      <c r="F142" s="245" t="s">
        <v>222</v>
      </c>
      <c r="G142" s="243"/>
      <c r="H142" s="246">
        <v>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143</v>
      </c>
      <c r="AU142" s="252" t="s">
        <v>81</v>
      </c>
      <c r="AV142" s="14" t="s">
        <v>81</v>
      </c>
      <c r="AW142" s="14" t="s">
        <v>33</v>
      </c>
      <c r="AX142" s="14" t="s">
        <v>72</v>
      </c>
      <c r="AY142" s="252" t="s">
        <v>132</v>
      </c>
    </row>
    <row r="143" s="15" customFormat="1">
      <c r="A143" s="15"/>
      <c r="B143" s="253"/>
      <c r="C143" s="254"/>
      <c r="D143" s="233" t="s">
        <v>143</v>
      </c>
      <c r="E143" s="255" t="s">
        <v>19</v>
      </c>
      <c r="F143" s="256" t="s">
        <v>192</v>
      </c>
      <c r="G143" s="254"/>
      <c r="H143" s="257">
        <v>7.7599999999999998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143</v>
      </c>
      <c r="AU143" s="263" t="s">
        <v>81</v>
      </c>
      <c r="AV143" s="15" t="s">
        <v>139</v>
      </c>
      <c r="AW143" s="15" t="s">
        <v>33</v>
      </c>
      <c r="AX143" s="15" t="s">
        <v>79</v>
      </c>
      <c r="AY143" s="263" t="s">
        <v>132</v>
      </c>
    </row>
    <row r="144" s="2" customFormat="1" ht="24.15" customHeight="1">
      <c r="A144" s="39"/>
      <c r="B144" s="40"/>
      <c r="C144" s="213" t="s">
        <v>223</v>
      </c>
      <c r="D144" s="213" t="s">
        <v>134</v>
      </c>
      <c r="E144" s="214" t="s">
        <v>224</v>
      </c>
      <c r="F144" s="215" t="s">
        <v>225</v>
      </c>
      <c r="G144" s="216" t="s">
        <v>137</v>
      </c>
      <c r="H144" s="217">
        <v>7.7599999999999998</v>
      </c>
      <c r="I144" s="218"/>
      <c r="J144" s="219">
        <f>ROUND(I144*H144,2)</f>
        <v>0</v>
      </c>
      <c r="K144" s="215" t="s">
        <v>138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139</v>
      </c>
      <c r="AT144" s="224" t="s">
        <v>134</v>
      </c>
      <c r="AU144" s="224" t="s">
        <v>81</v>
      </c>
      <c r="AY144" s="18" t="s">
        <v>132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139</v>
      </c>
      <c r="BM144" s="224" t="s">
        <v>226</v>
      </c>
    </row>
    <row r="145" s="2" customFormat="1">
      <c r="A145" s="39"/>
      <c r="B145" s="40"/>
      <c r="C145" s="41"/>
      <c r="D145" s="226" t="s">
        <v>141</v>
      </c>
      <c r="E145" s="41"/>
      <c r="F145" s="227" t="s">
        <v>227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141</v>
      </c>
      <c r="AU145" s="18" t="s">
        <v>81</v>
      </c>
    </row>
    <row r="146" s="2" customFormat="1" ht="16.5" customHeight="1">
      <c r="A146" s="39"/>
      <c r="B146" s="40"/>
      <c r="C146" s="213" t="s">
        <v>8</v>
      </c>
      <c r="D146" s="213" t="s">
        <v>134</v>
      </c>
      <c r="E146" s="214" t="s">
        <v>228</v>
      </c>
      <c r="F146" s="215" t="s">
        <v>229</v>
      </c>
      <c r="G146" s="216" t="s">
        <v>179</v>
      </c>
      <c r="H146" s="217">
        <v>0.30499999999999999</v>
      </c>
      <c r="I146" s="218"/>
      <c r="J146" s="219">
        <f>ROUND(I146*H146,2)</f>
        <v>0</v>
      </c>
      <c r="K146" s="215" t="s">
        <v>138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1.06277</v>
      </c>
      <c r="R146" s="222">
        <f>Q146*H146</f>
        <v>0.32414484999999998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139</v>
      </c>
      <c r="AT146" s="224" t="s">
        <v>134</v>
      </c>
      <c r="AU146" s="224" t="s">
        <v>81</v>
      </c>
      <c r="AY146" s="18" t="s">
        <v>132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139</v>
      </c>
      <c r="BM146" s="224" t="s">
        <v>230</v>
      </c>
    </row>
    <row r="147" s="2" customFormat="1">
      <c r="A147" s="39"/>
      <c r="B147" s="40"/>
      <c r="C147" s="41"/>
      <c r="D147" s="226" t="s">
        <v>141</v>
      </c>
      <c r="E147" s="41"/>
      <c r="F147" s="227" t="s">
        <v>231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81</v>
      </c>
    </row>
    <row r="148" s="14" customFormat="1">
      <c r="A148" s="14"/>
      <c r="B148" s="242"/>
      <c r="C148" s="243"/>
      <c r="D148" s="233" t="s">
        <v>143</v>
      </c>
      <c r="E148" s="244" t="s">
        <v>19</v>
      </c>
      <c r="F148" s="245" t="s">
        <v>232</v>
      </c>
      <c r="G148" s="243"/>
      <c r="H148" s="246">
        <v>0.30499999999999999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143</v>
      </c>
      <c r="AU148" s="252" t="s">
        <v>81</v>
      </c>
      <c r="AV148" s="14" t="s">
        <v>81</v>
      </c>
      <c r="AW148" s="14" t="s">
        <v>33</v>
      </c>
      <c r="AX148" s="14" t="s">
        <v>79</v>
      </c>
      <c r="AY148" s="252" t="s">
        <v>132</v>
      </c>
    </row>
    <row r="149" s="12" customFormat="1" ht="22.8" customHeight="1">
      <c r="A149" s="12"/>
      <c r="B149" s="197"/>
      <c r="C149" s="198"/>
      <c r="D149" s="199" t="s">
        <v>71</v>
      </c>
      <c r="E149" s="211" t="s">
        <v>183</v>
      </c>
      <c r="F149" s="211" t="s">
        <v>233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SUM(P150:P217)</f>
        <v>0</v>
      </c>
      <c r="Q149" s="205"/>
      <c r="R149" s="206">
        <f>SUM(R150:R217)</f>
        <v>0</v>
      </c>
      <c r="S149" s="205"/>
      <c r="T149" s="207">
        <f>SUM(T150:T217)</f>
        <v>2743.0927999999999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79</v>
      </c>
      <c r="AT149" s="209" t="s">
        <v>71</v>
      </c>
      <c r="AU149" s="209" t="s">
        <v>79</v>
      </c>
      <c r="AY149" s="208" t="s">
        <v>132</v>
      </c>
      <c r="BK149" s="210">
        <f>SUM(BK150:BK217)</f>
        <v>0</v>
      </c>
    </row>
    <row r="150" s="2" customFormat="1" ht="37.8" customHeight="1">
      <c r="A150" s="39"/>
      <c r="B150" s="40"/>
      <c r="C150" s="213" t="s">
        <v>234</v>
      </c>
      <c r="D150" s="213" t="s">
        <v>134</v>
      </c>
      <c r="E150" s="214" t="s">
        <v>235</v>
      </c>
      <c r="F150" s="215" t="s">
        <v>236</v>
      </c>
      <c r="G150" s="216" t="s">
        <v>137</v>
      </c>
      <c r="H150" s="217">
        <v>2185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139</v>
      </c>
      <c r="AT150" s="224" t="s">
        <v>134</v>
      </c>
      <c r="AU150" s="224" t="s">
        <v>81</v>
      </c>
      <c r="AY150" s="18" t="s">
        <v>132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139</v>
      </c>
      <c r="BM150" s="224" t="s">
        <v>237</v>
      </c>
    </row>
    <row r="151" s="14" customFormat="1">
      <c r="A151" s="14"/>
      <c r="B151" s="242"/>
      <c r="C151" s="243"/>
      <c r="D151" s="233" t="s">
        <v>143</v>
      </c>
      <c r="E151" s="244" t="s">
        <v>19</v>
      </c>
      <c r="F151" s="245" t="s">
        <v>238</v>
      </c>
      <c r="G151" s="243"/>
      <c r="H151" s="246">
        <v>2185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143</v>
      </c>
      <c r="AU151" s="252" t="s">
        <v>81</v>
      </c>
      <c r="AV151" s="14" t="s">
        <v>81</v>
      </c>
      <c r="AW151" s="14" t="s">
        <v>33</v>
      </c>
      <c r="AX151" s="14" t="s">
        <v>79</v>
      </c>
      <c r="AY151" s="252" t="s">
        <v>132</v>
      </c>
    </row>
    <row r="152" s="2" customFormat="1" ht="21.75" customHeight="1">
      <c r="A152" s="39"/>
      <c r="B152" s="40"/>
      <c r="C152" s="213" t="s">
        <v>239</v>
      </c>
      <c r="D152" s="213" t="s">
        <v>134</v>
      </c>
      <c r="E152" s="214" t="s">
        <v>240</v>
      </c>
      <c r="F152" s="215" t="s">
        <v>241</v>
      </c>
      <c r="G152" s="216" t="s">
        <v>242</v>
      </c>
      <c r="H152" s="217">
        <v>1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50</v>
      </c>
      <c r="T152" s="223">
        <f>S152*H152</f>
        <v>50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139</v>
      </c>
      <c r="AT152" s="224" t="s">
        <v>134</v>
      </c>
      <c r="AU152" s="224" t="s">
        <v>81</v>
      </c>
      <c r="AY152" s="18" t="s">
        <v>132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139</v>
      </c>
      <c r="BM152" s="224" t="s">
        <v>243</v>
      </c>
    </row>
    <row r="153" s="2" customFormat="1" ht="16.5" customHeight="1">
      <c r="A153" s="39"/>
      <c r="B153" s="40"/>
      <c r="C153" s="213" t="s">
        <v>244</v>
      </c>
      <c r="D153" s="213" t="s">
        <v>134</v>
      </c>
      <c r="E153" s="214" t="s">
        <v>245</v>
      </c>
      <c r="F153" s="215" t="s">
        <v>246</v>
      </c>
      <c r="G153" s="216" t="s">
        <v>242</v>
      </c>
      <c r="H153" s="217">
        <v>1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139</v>
      </c>
      <c r="AT153" s="224" t="s">
        <v>134</v>
      </c>
      <c r="AU153" s="224" t="s">
        <v>81</v>
      </c>
      <c r="AY153" s="18" t="s">
        <v>132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139</v>
      </c>
      <c r="BM153" s="224" t="s">
        <v>247</v>
      </c>
    </row>
    <row r="154" s="2" customFormat="1">
      <c r="A154" s="39"/>
      <c r="B154" s="40"/>
      <c r="C154" s="41"/>
      <c r="D154" s="233" t="s">
        <v>248</v>
      </c>
      <c r="E154" s="41"/>
      <c r="F154" s="264" t="s">
        <v>249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248</v>
      </c>
      <c r="AU154" s="18" t="s">
        <v>81</v>
      </c>
    </row>
    <row r="155" s="2" customFormat="1" ht="24.15" customHeight="1">
      <c r="A155" s="39"/>
      <c r="B155" s="40"/>
      <c r="C155" s="213" t="s">
        <v>250</v>
      </c>
      <c r="D155" s="213" t="s">
        <v>134</v>
      </c>
      <c r="E155" s="214" t="s">
        <v>251</v>
      </c>
      <c r="F155" s="215" t="s">
        <v>252</v>
      </c>
      <c r="G155" s="216" t="s">
        <v>197</v>
      </c>
      <c r="H155" s="217">
        <v>1538.73</v>
      </c>
      <c r="I155" s="218"/>
      <c r="J155" s="219">
        <f>ROUND(I155*H155,2)</f>
        <v>0</v>
      </c>
      <c r="K155" s="215" t="s">
        <v>138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139</v>
      </c>
      <c r="AT155" s="224" t="s">
        <v>134</v>
      </c>
      <c r="AU155" s="224" t="s">
        <v>81</v>
      </c>
      <c r="AY155" s="18" t="s">
        <v>132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139</v>
      </c>
      <c r="BM155" s="224" t="s">
        <v>253</v>
      </c>
    </row>
    <row r="156" s="2" customFormat="1">
      <c r="A156" s="39"/>
      <c r="B156" s="40"/>
      <c r="C156" s="41"/>
      <c r="D156" s="226" t="s">
        <v>141</v>
      </c>
      <c r="E156" s="41"/>
      <c r="F156" s="227" t="s">
        <v>254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141</v>
      </c>
      <c r="AU156" s="18" t="s">
        <v>81</v>
      </c>
    </row>
    <row r="157" s="13" customFormat="1">
      <c r="A157" s="13"/>
      <c r="B157" s="231"/>
      <c r="C157" s="232"/>
      <c r="D157" s="233" t="s">
        <v>143</v>
      </c>
      <c r="E157" s="234" t="s">
        <v>19</v>
      </c>
      <c r="F157" s="235" t="s">
        <v>255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143</v>
      </c>
      <c r="AU157" s="241" t="s">
        <v>81</v>
      </c>
      <c r="AV157" s="13" t="s">
        <v>79</v>
      </c>
      <c r="AW157" s="13" t="s">
        <v>33</v>
      </c>
      <c r="AX157" s="13" t="s">
        <v>72</v>
      </c>
      <c r="AY157" s="241" t="s">
        <v>132</v>
      </c>
    </row>
    <row r="158" s="14" customFormat="1">
      <c r="A158" s="14"/>
      <c r="B158" s="242"/>
      <c r="C158" s="243"/>
      <c r="D158" s="233" t="s">
        <v>143</v>
      </c>
      <c r="E158" s="244" t="s">
        <v>19</v>
      </c>
      <c r="F158" s="245" t="s">
        <v>256</v>
      </c>
      <c r="G158" s="243"/>
      <c r="H158" s="246">
        <v>1538.73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143</v>
      </c>
      <c r="AU158" s="252" t="s">
        <v>81</v>
      </c>
      <c r="AV158" s="14" t="s">
        <v>81</v>
      </c>
      <c r="AW158" s="14" t="s">
        <v>33</v>
      </c>
      <c r="AX158" s="14" t="s">
        <v>79</v>
      </c>
      <c r="AY158" s="252" t="s">
        <v>132</v>
      </c>
    </row>
    <row r="159" s="2" customFormat="1" ht="24.15" customHeight="1">
      <c r="A159" s="39"/>
      <c r="B159" s="40"/>
      <c r="C159" s="213" t="s">
        <v>257</v>
      </c>
      <c r="D159" s="213" t="s">
        <v>134</v>
      </c>
      <c r="E159" s="214" t="s">
        <v>258</v>
      </c>
      <c r="F159" s="215" t="s">
        <v>259</v>
      </c>
      <c r="G159" s="216" t="s">
        <v>197</v>
      </c>
      <c r="H159" s="217">
        <v>187725.06</v>
      </c>
      <c r="I159" s="218"/>
      <c r="J159" s="219">
        <f>ROUND(I159*H159,2)</f>
        <v>0</v>
      </c>
      <c r="K159" s="215" t="s">
        <v>138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139</v>
      </c>
      <c r="AT159" s="224" t="s">
        <v>134</v>
      </c>
      <c r="AU159" s="224" t="s">
        <v>81</v>
      </c>
      <c r="AY159" s="18" t="s">
        <v>132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139</v>
      </c>
      <c r="BM159" s="224" t="s">
        <v>260</v>
      </c>
    </row>
    <row r="160" s="2" customFormat="1">
      <c r="A160" s="39"/>
      <c r="B160" s="40"/>
      <c r="C160" s="41"/>
      <c r="D160" s="226" t="s">
        <v>141</v>
      </c>
      <c r="E160" s="41"/>
      <c r="F160" s="227" t="s">
        <v>261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141</v>
      </c>
      <c r="AU160" s="18" t="s">
        <v>81</v>
      </c>
    </row>
    <row r="161" s="14" customFormat="1">
      <c r="A161" s="14"/>
      <c r="B161" s="242"/>
      <c r="C161" s="243"/>
      <c r="D161" s="233" t="s">
        <v>143</v>
      </c>
      <c r="E161" s="244" t="s">
        <v>19</v>
      </c>
      <c r="F161" s="245" t="s">
        <v>262</v>
      </c>
      <c r="G161" s="243"/>
      <c r="H161" s="246">
        <v>187725.06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143</v>
      </c>
      <c r="AU161" s="252" t="s">
        <v>81</v>
      </c>
      <c r="AV161" s="14" t="s">
        <v>81</v>
      </c>
      <c r="AW161" s="14" t="s">
        <v>33</v>
      </c>
      <c r="AX161" s="14" t="s">
        <v>79</v>
      </c>
      <c r="AY161" s="252" t="s">
        <v>132</v>
      </c>
    </row>
    <row r="162" s="2" customFormat="1" ht="24.15" customHeight="1">
      <c r="A162" s="39"/>
      <c r="B162" s="40"/>
      <c r="C162" s="213" t="s">
        <v>7</v>
      </c>
      <c r="D162" s="213" t="s">
        <v>134</v>
      </c>
      <c r="E162" s="214" t="s">
        <v>263</v>
      </c>
      <c r="F162" s="215" t="s">
        <v>264</v>
      </c>
      <c r="G162" s="216" t="s">
        <v>197</v>
      </c>
      <c r="H162" s="217">
        <v>1538.73</v>
      </c>
      <c r="I162" s="218"/>
      <c r="J162" s="219">
        <f>ROUND(I162*H162,2)</f>
        <v>0</v>
      </c>
      <c r="K162" s="215" t="s">
        <v>138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139</v>
      </c>
      <c r="AT162" s="224" t="s">
        <v>134</v>
      </c>
      <c r="AU162" s="224" t="s">
        <v>81</v>
      </c>
      <c r="AY162" s="18" t="s">
        <v>132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139</v>
      </c>
      <c r="BM162" s="224" t="s">
        <v>265</v>
      </c>
    </row>
    <row r="163" s="2" customFormat="1">
      <c r="A163" s="39"/>
      <c r="B163" s="40"/>
      <c r="C163" s="41"/>
      <c r="D163" s="226" t="s">
        <v>141</v>
      </c>
      <c r="E163" s="41"/>
      <c r="F163" s="227" t="s">
        <v>266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141</v>
      </c>
      <c r="AU163" s="18" t="s">
        <v>81</v>
      </c>
    </row>
    <row r="164" s="2" customFormat="1" ht="24.15" customHeight="1">
      <c r="A164" s="39"/>
      <c r="B164" s="40"/>
      <c r="C164" s="213" t="s">
        <v>267</v>
      </c>
      <c r="D164" s="213" t="s">
        <v>134</v>
      </c>
      <c r="E164" s="214" t="s">
        <v>268</v>
      </c>
      <c r="F164" s="215" t="s">
        <v>269</v>
      </c>
      <c r="G164" s="216" t="s">
        <v>137</v>
      </c>
      <c r="H164" s="217">
        <v>1934.875</v>
      </c>
      <c r="I164" s="218"/>
      <c r="J164" s="219">
        <f>ROUND(I164*H164,2)</f>
        <v>0</v>
      </c>
      <c r="K164" s="215" t="s">
        <v>138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139</v>
      </c>
      <c r="AT164" s="224" t="s">
        <v>134</v>
      </c>
      <c r="AU164" s="224" t="s">
        <v>81</v>
      </c>
      <c r="AY164" s="18" t="s">
        <v>132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139</v>
      </c>
      <c r="BM164" s="224" t="s">
        <v>270</v>
      </c>
    </row>
    <row r="165" s="2" customFormat="1">
      <c r="A165" s="39"/>
      <c r="B165" s="40"/>
      <c r="C165" s="41"/>
      <c r="D165" s="226" t="s">
        <v>141</v>
      </c>
      <c r="E165" s="41"/>
      <c r="F165" s="227" t="s">
        <v>271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141</v>
      </c>
      <c r="AU165" s="18" t="s">
        <v>81</v>
      </c>
    </row>
    <row r="166" s="13" customFormat="1">
      <c r="A166" s="13"/>
      <c r="B166" s="231"/>
      <c r="C166" s="232"/>
      <c r="D166" s="233" t="s">
        <v>143</v>
      </c>
      <c r="E166" s="234" t="s">
        <v>19</v>
      </c>
      <c r="F166" s="235" t="s">
        <v>272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143</v>
      </c>
      <c r="AU166" s="241" t="s">
        <v>81</v>
      </c>
      <c r="AV166" s="13" t="s">
        <v>79</v>
      </c>
      <c r="AW166" s="13" t="s">
        <v>33</v>
      </c>
      <c r="AX166" s="13" t="s">
        <v>72</v>
      </c>
      <c r="AY166" s="241" t="s">
        <v>132</v>
      </c>
    </row>
    <row r="167" s="13" customFormat="1">
      <c r="A167" s="13"/>
      <c r="B167" s="231"/>
      <c r="C167" s="232"/>
      <c r="D167" s="233" t="s">
        <v>143</v>
      </c>
      <c r="E167" s="234" t="s">
        <v>19</v>
      </c>
      <c r="F167" s="235" t="s">
        <v>273</v>
      </c>
      <c r="G167" s="232"/>
      <c r="H167" s="234" t="s">
        <v>19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143</v>
      </c>
      <c r="AU167" s="241" t="s">
        <v>81</v>
      </c>
      <c r="AV167" s="13" t="s">
        <v>79</v>
      </c>
      <c r="AW167" s="13" t="s">
        <v>33</v>
      </c>
      <c r="AX167" s="13" t="s">
        <v>72</v>
      </c>
      <c r="AY167" s="241" t="s">
        <v>132</v>
      </c>
    </row>
    <row r="168" s="14" customFormat="1">
      <c r="A168" s="14"/>
      <c r="B168" s="242"/>
      <c r="C168" s="243"/>
      <c r="D168" s="233" t="s">
        <v>143</v>
      </c>
      <c r="E168" s="244" t="s">
        <v>19</v>
      </c>
      <c r="F168" s="245" t="s">
        <v>274</v>
      </c>
      <c r="G168" s="243"/>
      <c r="H168" s="246">
        <v>626.67999999999995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143</v>
      </c>
      <c r="AU168" s="252" t="s">
        <v>81</v>
      </c>
      <c r="AV168" s="14" t="s">
        <v>81</v>
      </c>
      <c r="AW168" s="14" t="s">
        <v>33</v>
      </c>
      <c r="AX168" s="14" t="s">
        <v>72</v>
      </c>
      <c r="AY168" s="252" t="s">
        <v>132</v>
      </c>
    </row>
    <row r="169" s="13" customFormat="1">
      <c r="A169" s="13"/>
      <c r="B169" s="231"/>
      <c r="C169" s="232"/>
      <c r="D169" s="233" t="s">
        <v>143</v>
      </c>
      <c r="E169" s="234" t="s">
        <v>19</v>
      </c>
      <c r="F169" s="235" t="s">
        <v>275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143</v>
      </c>
      <c r="AU169" s="241" t="s">
        <v>81</v>
      </c>
      <c r="AV169" s="13" t="s">
        <v>79</v>
      </c>
      <c r="AW169" s="13" t="s">
        <v>33</v>
      </c>
      <c r="AX169" s="13" t="s">
        <v>72</v>
      </c>
      <c r="AY169" s="241" t="s">
        <v>132</v>
      </c>
    </row>
    <row r="170" s="14" customFormat="1">
      <c r="A170" s="14"/>
      <c r="B170" s="242"/>
      <c r="C170" s="243"/>
      <c r="D170" s="233" t="s">
        <v>143</v>
      </c>
      <c r="E170" s="244" t="s">
        <v>19</v>
      </c>
      <c r="F170" s="245" t="s">
        <v>276</v>
      </c>
      <c r="G170" s="243"/>
      <c r="H170" s="246">
        <v>650.18100000000004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143</v>
      </c>
      <c r="AU170" s="252" t="s">
        <v>81</v>
      </c>
      <c r="AV170" s="14" t="s">
        <v>81</v>
      </c>
      <c r="AW170" s="14" t="s">
        <v>33</v>
      </c>
      <c r="AX170" s="14" t="s">
        <v>72</v>
      </c>
      <c r="AY170" s="252" t="s">
        <v>132</v>
      </c>
    </row>
    <row r="171" s="13" customFormat="1">
      <c r="A171" s="13"/>
      <c r="B171" s="231"/>
      <c r="C171" s="232"/>
      <c r="D171" s="233" t="s">
        <v>143</v>
      </c>
      <c r="E171" s="234" t="s">
        <v>19</v>
      </c>
      <c r="F171" s="235" t="s">
        <v>277</v>
      </c>
      <c r="G171" s="232"/>
      <c r="H171" s="234" t="s">
        <v>19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143</v>
      </c>
      <c r="AU171" s="241" t="s">
        <v>81</v>
      </c>
      <c r="AV171" s="13" t="s">
        <v>79</v>
      </c>
      <c r="AW171" s="13" t="s">
        <v>33</v>
      </c>
      <c r="AX171" s="13" t="s">
        <v>72</v>
      </c>
      <c r="AY171" s="241" t="s">
        <v>132</v>
      </c>
    </row>
    <row r="172" s="14" customFormat="1">
      <c r="A172" s="14"/>
      <c r="B172" s="242"/>
      <c r="C172" s="243"/>
      <c r="D172" s="233" t="s">
        <v>143</v>
      </c>
      <c r="E172" s="244" t="s">
        <v>19</v>
      </c>
      <c r="F172" s="245" t="s">
        <v>278</v>
      </c>
      <c r="G172" s="243"/>
      <c r="H172" s="246">
        <v>658.01400000000001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143</v>
      </c>
      <c r="AU172" s="252" t="s">
        <v>81</v>
      </c>
      <c r="AV172" s="14" t="s">
        <v>81</v>
      </c>
      <c r="AW172" s="14" t="s">
        <v>33</v>
      </c>
      <c r="AX172" s="14" t="s">
        <v>72</v>
      </c>
      <c r="AY172" s="252" t="s">
        <v>132</v>
      </c>
    </row>
    <row r="173" s="15" customFormat="1">
      <c r="A173" s="15"/>
      <c r="B173" s="253"/>
      <c r="C173" s="254"/>
      <c r="D173" s="233" t="s">
        <v>143</v>
      </c>
      <c r="E173" s="255" t="s">
        <v>19</v>
      </c>
      <c r="F173" s="256" t="s">
        <v>192</v>
      </c>
      <c r="G173" s="254"/>
      <c r="H173" s="257">
        <v>1934.875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143</v>
      </c>
      <c r="AU173" s="263" t="s">
        <v>81</v>
      </c>
      <c r="AV173" s="15" t="s">
        <v>139</v>
      </c>
      <c r="AW173" s="15" t="s">
        <v>33</v>
      </c>
      <c r="AX173" s="15" t="s">
        <v>79</v>
      </c>
      <c r="AY173" s="263" t="s">
        <v>132</v>
      </c>
    </row>
    <row r="174" s="2" customFormat="1" ht="24.15" customHeight="1">
      <c r="A174" s="39"/>
      <c r="B174" s="40"/>
      <c r="C174" s="213" t="s">
        <v>279</v>
      </c>
      <c r="D174" s="213" t="s">
        <v>134</v>
      </c>
      <c r="E174" s="214" t="s">
        <v>280</v>
      </c>
      <c r="F174" s="215" t="s">
        <v>281</v>
      </c>
      <c r="G174" s="216" t="s">
        <v>137</v>
      </c>
      <c r="H174" s="217">
        <v>174138.75</v>
      </c>
      <c r="I174" s="218"/>
      <c r="J174" s="219">
        <f>ROUND(I174*H174,2)</f>
        <v>0</v>
      </c>
      <c r="K174" s="215" t="s">
        <v>138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139</v>
      </c>
      <c r="AT174" s="224" t="s">
        <v>134</v>
      </c>
      <c r="AU174" s="224" t="s">
        <v>81</v>
      </c>
      <c r="AY174" s="18" t="s">
        <v>132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139</v>
      </c>
      <c r="BM174" s="224" t="s">
        <v>282</v>
      </c>
    </row>
    <row r="175" s="2" customFormat="1">
      <c r="A175" s="39"/>
      <c r="B175" s="40"/>
      <c r="C175" s="41"/>
      <c r="D175" s="226" t="s">
        <v>141</v>
      </c>
      <c r="E175" s="41"/>
      <c r="F175" s="227" t="s">
        <v>283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141</v>
      </c>
      <c r="AU175" s="18" t="s">
        <v>81</v>
      </c>
    </row>
    <row r="176" s="14" customFormat="1">
      <c r="A176" s="14"/>
      <c r="B176" s="242"/>
      <c r="C176" s="243"/>
      <c r="D176" s="233" t="s">
        <v>143</v>
      </c>
      <c r="E176" s="244" t="s">
        <v>19</v>
      </c>
      <c r="F176" s="245" t="s">
        <v>284</v>
      </c>
      <c r="G176" s="243"/>
      <c r="H176" s="246">
        <v>174138.75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143</v>
      </c>
      <c r="AU176" s="252" t="s">
        <v>81</v>
      </c>
      <c r="AV176" s="14" t="s">
        <v>81</v>
      </c>
      <c r="AW176" s="14" t="s">
        <v>33</v>
      </c>
      <c r="AX176" s="14" t="s">
        <v>79</v>
      </c>
      <c r="AY176" s="252" t="s">
        <v>132</v>
      </c>
    </row>
    <row r="177" s="2" customFormat="1" ht="24.15" customHeight="1">
      <c r="A177" s="39"/>
      <c r="B177" s="40"/>
      <c r="C177" s="213" t="s">
        <v>285</v>
      </c>
      <c r="D177" s="213" t="s">
        <v>134</v>
      </c>
      <c r="E177" s="214" t="s">
        <v>286</v>
      </c>
      <c r="F177" s="215" t="s">
        <v>287</v>
      </c>
      <c r="G177" s="216" t="s">
        <v>137</v>
      </c>
      <c r="H177" s="217">
        <v>1934.875</v>
      </c>
      <c r="I177" s="218"/>
      <c r="J177" s="219">
        <f>ROUND(I177*H177,2)</f>
        <v>0</v>
      </c>
      <c r="K177" s="215" t="s">
        <v>138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139</v>
      </c>
      <c r="AT177" s="224" t="s">
        <v>134</v>
      </c>
      <c r="AU177" s="224" t="s">
        <v>81</v>
      </c>
      <c r="AY177" s="18" t="s">
        <v>132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139</v>
      </c>
      <c r="BM177" s="224" t="s">
        <v>288</v>
      </c>
    </row>
    <row r="178" s="2" customFormat="1">
      <c r="A178" s="39"/>
      <c r="B178" s="40"/>
      <c r="C178" s="41"/>
      <c r="D178" s="226" t="s">
        <v>141</v>
      </c>
      <c r="E178" s="41"/>
      <c r="F178" s="227" t="s">
        <v>289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141</v>
      </c>
      <c r="AU178" s="18" t="s">
        <v>81</v>
      </c>
    </row>
    <row r="179" s="2" customFormat="1" ht="24.15" customHeight="1">
      <c r="A179" s="39"/>
      <c r="B179" s="40"/>
      <c r="C179" s="213" t="s">
        <v>290</v>
      </c>
      <c r="D179" s="213" t="s">
        <v>134</v>
      </c>
      <c r="E179" s="214" t="s">
        <v>291</v>
      </c>
      <c r="F179" s="215" t="s">
        <v>292</v>
      </c>
      <c r="G179" s="216" t="s">
        <v>137</v>
      </c>
      <c r="H179" s="217">
        <v>5885.8620000000001</v>
      </c>
      <c r="I179" s="218"/>
      <c r="J179" s="219">
        <f>ROUND(I179*H179,2)</f>
        <v>0</v>
      </c>
      <c r="K179" s="215" t="s">
        <v>138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139</v>
      </c>
      <c r="AT179" s="224" t="s">
        <v>134</v>
      </c>
      <c r="AU179" s="224" t="s">
        <v>81</v>
      </c>
      <c r="AY179" s="18" t="s">
        <v>132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139</v>
      </c>
      <c r="BM179" s="224" t="s">
        <v>293</v>
      </c>
    </row>
    <row r="180" s="2" customFormat="1">
      <c r="A180" s="39"/>
      <c r="B180" s="40"/>
      <c r="C180" s="41"/>
      <c r="D180" s="226" t="s">
        <v>141</v>
      </c>
      <c r="E180" s="41"/>
      <c r="F180" s="227" t="s">
        <v>294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141</v>
      </c>
      <c r="AU180" s="18" t="s">
        <v>81</v>
      </c>
    </row>
    <row r="181" s="13" customFormat="1">
      <c r="A181" s="13"/>
      <c r="B181" s="231"/>
      <c r="C181" s="232"/>
      <c r="D181" s="233" t="s">
        <v>143</v>
      </c>
      <c r="E181" s="234" t="s">
        <v>19</v>
      </c>
      <c r="F181" s="235" t="s">
        <v>295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143</v>
      </c>
      <c r="AU181" s="241" t="s">
        <v>81</v>
      </c>
      <c r="AV181" s="13" t="s">
        <v>79</v>
      </c>
      <c r="AW181" s="13" t="s">
        <v>33</v>
      </c>
      <c r="AX181" s="13" t="s">
        <v>72</v>
      </c>
      <c r="AY181" s="241" t="s">
        <v>132</v>
      </c>
    </row>
    <row r="182" s="14" customFormat="1">
      <c r="A182" s="14"/>
      <c r="B182" s="242"/>
      <c r="C182" s="243"/>
      <c r="D182" s="233" t="s">
        <v>143</v>
      </c>
      <c r="E182" s="244" t="s">
        <v>19</v>
      </c>
      <c r="F182" s="245" t="s">
        <v>296</v>
      </c>
      <c r="G182" s="243"/>
      <c r="H182" s="246">
        <v>5885.8620000000001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143</v>
      </c>
      <c r="AU182" s="252" t="s">
        <v>81</v>
      </c>
      <c r="AV182" s="14" t="s">
        <v>81</v>
      </c>
      <c r="AW182" s="14" t="s">
        <v>33</v>
      </c>
      <c r="AX182" s="14" t="s">
        <v>79</v>
      </c>
      <c r="AY182" s="252" t="s">
        <v>132</v>
      </c>
    </row>
    <row r="183" s="2" customFormat="1" ht="24.15" customHeight="1">
      <c r="A183" s="39"/>
      <c r="B183" s="40"/>
      <c r="C183" s="213" t="s">
        <v>297</v>
      </c>
      <c r="D183" s="213" t="s">
        <v>134</v>
      </c>
      <c r="E183" s="214" t="s">
        <v>298</v>
      </c>
      <c r="F183" s="215" t="s">
        <v>299</v>
      </c>
      <c r="G183" s="216" t="s">
        <v>137</v>
      </c>
      <c r="H183" s="217">
        <v>529727.57999999996</v>
      </c>
      <c r="I183" s="218"/>
      <c r="J183" s="219">
        <f>ROUND(I183*H183,2)</f>
        <v>0</v>
      </c>
      <c r="K183" s="215" t="s">
        <v>138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139</v>
      </c>
      <c r="AT183" s="224" t="s">
        <v>134</v>
      </c>
      <c r="AU183" s="224" t="s">
        <v>81</v>
      </c>
      <c r="AY183" s="18" t="s">
        <v>132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139</v>
      </c>
      <c r="BM183" s="224" t="s">
        <v>300</v>
      </c>
    </row>
    <row r="184" s="2" customFormat="1">
      <c r="A184" s="39"/>
      <c r="B184" s="40"/>
      <c r="C184" s="41"/>
      <c r="D184" s="226" t="s">
        <v>141</v>
      </c>
      <c r="E184" s="41"/>
      <c r="F184" s="227" t="s">
        <v>301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141</v>
      </c>
      <c r="AU184" s="18" t="s">
        <v>81</v>
      </c>
    </row>
    <row r="185" s="14" customFormat="1">
      <c r="A185" s="14"/>
      <c r="B185" s="242"/>
      <c r="C185" s="243"/>
      <c r="D185" s="233" t="s">
        <v>143</v>
      </c>
      <c r="E185" s="244" t="s">
        <v>19</v>
      </c>
      <c r="F185" s="245" t="s">
        <v>302</v>
      </c>
      <c r="G185" s="243"/>
      <c r="H185" s="246">
        <v>529727.57999999996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143</v>
      </c>
      <c r="AU185" s="252" t="s">
        <v>81</v>
      </c>
      <c r="AV185" s="14" t="s">
        <v>81</v>
      </c>
      <c r="AW185" s="14" t="s">
        <v>33</v>
      </c>
      <c r="AX185" s="14" t="s">
        <v>79</v>
      </c>
      <c r="AY185" s="252" t="s">
        <v>132</v>
      </c>
    </row>
    <row r="186" s="2" customFormat="1" ht="24.15" customHeight="1">
      <c r="A186" s="39"/>
      <c r="B186" s="40"/>
      <c r="C186" s="213" t="s">
        <v>303</v>
      </c>
      <c r="D186" s="213" t="s">
        <v>134</v>
      </c>
      <c r="E186" s="214" t="s">
        <v>304</v>
      </c>
      <c r="F186" s="215" t="s">
        <v>305</v>
      </c>
      <c r="G186" s="216" t="s">
        <v>137</v>
      </c>
      <c r="H186" s="217">
        <v>5885.8620000000001</v>
      </c>
      <c r="I186" s="218"/>
      <c r="J186" s="219">
        <f>ROUND(I186*H186,2)</f>
        <v>0</v>
      </c>
      <c r="K186" s="215" t="s">
        <v>138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139</v>
      </c>
      <c r="AT186" s="224" t="s">
        <v>134</v>
      </c>
      <c r="AU186" s="224" t="s">
        <v>81</v>
      </c>
      <c r="AY186" s="18" t="s">
        <v>132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139</v>
      </c>
      <c r="BM186" s="224" t="s">
        <v>306</v>
      </c>
    </row>
    <row r="187" s="2" customFormat="1">
      <c r="A187" s="39"/>
      <c r="B187" s="40"/>
      <c r="C187" s="41"/>
      <c r="D187" s="226" t="s">
        <v>141</v>
      </c>
      <c r="E187" s="41"/>
      <c r="F187" s="227" t="s">
        <v>307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141</v>
      </c>
      <c r="AU187" s="18" t="s">
        <v>81</v>
      </c>
    </row>
    <row r="188" s="2" customFormat="1" ht="24.15" customHeight="1">
      <c r="A188" s="39"/>
      <c r="B188" s="40"/>
      <c r="C188" s="213" t="s">
        <v>308</v>
      </c>
      <c r="D188" s="213" t="s">
        <v>134</v>
      </c>
      <c r="E188" s="214" t="s">
        <v>309</v>
      </c>
      <c r="F188" s="215" t="s">
        <v>310</v>
      </c>
      <c r="G188" s="216" t="s">
        <v>197</v>
      </c>
      <c r="H188" s="217">
        <v>824.67999999999995</v>
      </c>
      <c r="I188" s="218"/>
      <c r="J188" s="219">
        <f>ROUND(I188*H188,2)</f>
        <v>0</v>
      </c>
      <c r="K188" s="215" t="s">
        <v>138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139</v>
      </c>
      <c r="AT188" s="224" t="s">
        <v>134</v>
      </c>
      <c r="AU188" s="224" t="s">
        <v>81</v>
      </c>
      <c r="AY188" s="18" t="s">
        <v>132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139</v>
      </c>
      <c r="BM188" s="224" t="s">
        <v>311</v>
      </c>
    </row>
    <row r="189" s="2" customFormat="1">
      <c r="A189" s="39"/>
      <c r="B189" s="40"/>
      <c r="C189" s="41"/>
      <c r="D189" s="226" t="s">
        <v>141</v>
      </c>
      <c r="E189" s="41"/>
      <c r="F189" s="227" t="s">
        <v>312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81</v>
      </c>
    </row>
    <row r="190" s="13" customFormat="1">
      <c r="A190" s="13"/>
      <c r="B190" s="231"/>
      <c r="C190" s="232"/>
      <c r="D190" s="233" t="s">
        <v>143</v>
      </c>
      <c r="E190" s="234" t="s">
        <v>19</v>
      </c>
      <c r="F190" s="235" t="s">
        <v>272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143</v>
      </c>
      <c r="AU190" s="241" t="s">
        <v>81</v>
      </c>
      <c r="AV190" s="13" t="s">
        <v>79</v>
      </c>
      <c r="AW190" s="13" t="s">
        <v>33</v>
      </c>
      <c r="AX190" s="13" t="s">
        <v>72</v>
      </c>
      <c r="AY190" s="241" t="s">
        <v>132</v>
      </c>
    </row>
    <row r="191" s="13" customFormat="1">
      <c r="A191" s="13"/>
      <c r="B191" s="231"/>
      <c r="C191" s="232"/>
      <c r="D191" s="233" t="s">
        <v>143</v>
      </c>
      <c r="E191" s="234" t="s">
        <v>19</v>
      </c>
      <c r="F191" s="235" t="s">
        <v>273</v>
      </c>
      <c r="G191" s="232"/>
      <c r="H191" s="234" t="s">
        <v>19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143</v>
      </c>
      <c r="AU191" s="241" t="s">
        <v>81</v>
      </c>
      <c r="AV191" s="13" t="s">
        <v>79</v>
      </c>
      <c r="AW191" s="13" t="s">
        <v>33</v>
      </c>
      <c r="AX191" s="13" t="s">
        <v>72</v>
      </c>
      <c r="AY191" s="241" t="s">
        <v>132</v>
      </c>
    </row>
    <row r="192" s="14" customFormat="1">
      <c r="A192" s="14"/>
      <c r="B192" s="242"/>
      <c r="C192" s="243"/>
      <c r="D192" s="233" t="s">
        <v>143</v>
      </c>
      <c r="E192" s="244" t="s">
        <v>19</v>
      </c>
      <c r="F192" s="245" t="s">
        <v>313</v>
      </c>
      <c r="G192" s="243"/>
      <c r="H192" s="246">
        <v>156.66999999999999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143</v>
      </c>
      <c r="AU192" s="252" t="s">
        <v>81</v>
      </c>
      <c r="AV192" s="14" t="s">
        <v>81</v>
      </c>
      <c r="AW192" s="14" t="s">
        <v>33</v>
      </c>
      <c r="AX192" s="14" t="s">
        <v>72</v>
      </c>
      <c r="AY192" s="252" t="s">
        <v>132</v>
      </c>
    </row>
    <row r="193" s="13" customFormat="1">
      <c r="A193" s="13"/>
      <c r="B193" s="231"/>
      <c r="C193" s="232"/>
      <c r="D193" s="233" t="s">
        <v>143</v>
      </c>
      <c r="E193" s="234" t="s">
        <v>19</v>
      </c>
      <c r="F193" s="235" t="s">
        <v>275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143</v>
      </c>
      <c r="AU193" s="241" t="s">
        <v>81</v>
      </c>
      <c r="AV193" s="13" t="s">
        <v>79</v>
      </c>
      <c r="AW193" s="13" t="s">
        <v>33</v>
      </c>
      <c r="AX193" s="13" t="s">
        <v>72</v>
      </c>
      <c r="AY193" s="241" t="s">
        <v>132</v>
      </c>
    </row>
    <row r="194" s="14" customFormat="1">
      <c r="A194" s="14"/>
      <c r="B194" s="242"/>
      <c r="C194" s="243"/>
      <c r="D194" s="233" t="s">
        <v>143</v>
      </c>
      <c r="E194" s="244" t="s">
        <v>19</v>
      </c>
      <c r="F194" s="245" t="s">
        <v>313</v>
      </c>
      <c r="G194" s="243"/>
      <c r="H194" s="246">
        <v>156.66999999999999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143</v>
      </c>
      <c r="AU194" s="252" t="s">
        <v>81</v>
      </c>
      <c r="AV194" s="14" t="s">
        <v>81</v>
      </c>
      <c r="AW194" s="14" t="s">
        <v>33</v>
      </c>
      <c r="AX194" s="14" t="s">
        <v>72</v>
      </c>
      <c r="AY194" s="252" t="s">
        <v>132</v>
      </c>
    </row>
    <row r="195" s="13" customFormat="1">
      <c r="A195" s="13"/>
      <c r="B195" s="231"/>
      <c r="C195" s="232"/>
      <c r="D195" s="233" t="s">
        <v>143</v>
      </c>
      <c r="E195" s="234" t="s">
        <v>19</v>
      </c>
      <c r="F195" s="235" t="s">
        <v>277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143</v>
      </c>
      <c r="AU195" s="241" t="s">
        <v>81</v>
      </c>
      <c r="AV195" s="13" t="s">
        <v>79</v>
      </c>
      <c r="AW195" s="13" t="s">
        <v>33</v>
      </c>
      <c r="AX195" s="13" t="s">
        <v>72</v>
      </c>
      <c r="AY195" s="241" t="s">
        <v>132</v>
      </c>
    </row>
    <row r="196" s="14" customFormat="1">
      <c r="A196" s="14"/>
      <c r="B196" s="242"/>
      <c r="C196" s="243"/>
      <c r="D196" s="233" t="s">
        <v>143</v>
      </c>
      <c r="E196" s="244" t="s">
        <v>19</v>
      </c>
      <c r="F196" s="245" t="s">
        <v>313</v>
      </c>
      <c r="G196" s="243"/>
      <c r="H196" s="246">
        <v>156.66999999999999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143</v>
      </c>
      <c r="AU196" s="252" t="s">
        <v>81</v>
      </c>
      <c r="AV196" s="14" t="s">
        <v>81</v>
      </c>
      <c r="AW196" s="14" t="s">
        <v>33</v>
      </c>
      <c r="AX196" s="14" t="s">
        <v>72</v>
      </c>
      <c r="AY196" s="252" t="s">
        <v>132</v>
      </c>
    </row>
    <row r="197" s="13" customFormat="1">
      <c r="A197" s="13"/>
      <c r="B197" s="231"/>
      <c r="C197" s="232"/>
      <c r="D197" s="233" t="s">
        <v>143</v>
      </c>
      <c r="E197" s="234" t="s">
        <v>19</v>
      </c>
      <c r="F197" s="235" t="s">
        <v>314</v>
      </c>
      <c r="G197" s="232"/>
      <c r="H197" s="234" t="s">
        <v>19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143</v>
      </c>
      <c r="AU197" s="241" t="s">
        <v>81</v>
      </c>
      <c r="AV197" s="13" t="s">
        <v>79</v>
      </c>
      <c r="AW197" s="13" t="s">
        <v>33</v>
      </c>
      <c r="AX197" s="13" t="s">
        <v>72</v>
      </c>
      <c r="AY197" s="241" t="s">
        <v>132</v>
      </c>
    </row>
    <row r="198" s="14" customFormat="1">
      <c r="A198" s="14"/>
      <c r="B198" s="242"/>
      <c r="C198" s="243"/>
      <c r="D198" s="233" t="s">
        <v>143</v>
      </c>
      <c r="E198" s="244" t="s">
        <v>19</v>
      </c>
      <c r="F198" s="245" t="s">
        <v>315</v>
      </c>
      <c r="G198" s="243"/>
      <c r="H198" s="246">
        <v>354.67000000000002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143</v>
      </c>
      <c r="AU198" s="252" t="s">
        <v>81</v>
      </c>
      <c r="AV198" s="14" t="s">
        <v>81</v>
      </c>
      <c r="AW198" s="14" t="s">
        <v>33</v>
      </c>
      <c r="AX198" s="14" t="s">
        <v>72</v>
      </c>
      <c r="AY198" s="252" t="s">
        <v>132</v>
      </c>
    </row>
    <row r="199" s="15" customFormat="1">
      <c r="A199" s="15"/>
      <c r="B199" s="253"/>
      <c r="C199" s="254"/>
      <c r="D199" s="233" t="s">
        <v>143</v>
      </c>
      <c r="E199" s="255" t="s">
        <v>19</v>
      </c>
      <c r="F199" s="256" t="s">
        <v>192</v>
      </c>
      <c r="G199" s="254"/>
      <c r="H199" s="257">
        <v>824.67999999999995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143</v>
      </c>
      <c r="AU199" s="263" t="s">
        <v>81</v>
      </c>
      <c r="AV199" s="15" t="s">
        <v>139</v>
      </c>
      <c r="AW199" s="15" t="s">
        <v>33</v>
      </c>
      <c r="AX199" s="15" t="s">
        <v>79</v>
      </c>
      <c r="AY199" s="263" t="s">
        <v>132</v>
      </c>
    </row>
    <row r="200" s="2" customFormat="1" ht="24.15" customHeight="1">
      <c r="A200" s="39"/>
      <c r="B200" s="40"/>
      <c r="C200" s="213" t="s">
        <v>316</v>
      </c>
      <c r="D200" s="213" t="s">
        <v>134</v>
      </c>
      <c r="E200" s="214" t="s">
        <v>317</v>
      </c>
      <c r="F200" s="215" t="s">
        <v>318</v>
      </c>
      <c r="G200" s="216" t="s">
        <v>197</v>
      </c>
      <c r="H200" s="217">
        <v>74221.199999999997</v>
      </c>
      <c r="I200" s="218"/>
      <c r="J200" s="219">
        <f>ROUND(I200*H200,2)</f>
        <v>0</v>
      </c>
      <c r="K200" s="215" t="s">
        <v>138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139</v>
      </c>
      <c r="AT200" s="224" t="s">
        <v>134</v>
      </c>
      <c r="AU200" s="224" t="s">
        <v>81</v>
      </c>
      <c r="AY200" s="18" t="s">
        <v>132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139</v>
      </c>
      <c r="BM200" s="224" t="s">
        <v>319</v>
      </c>
    </row>
    <row r="201" s="2" customFormat="1">
      <c r="A201" s="39"/>
      <c r="B201" s="40"/>
      <c r="C201" s="41"/>
      <c r="D201" s="226" t="s">
        <v>141</v>
      </c>
      <c r="E201" s="41"/>
      <c r="F201" s="227" t="s">
        <v>320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141</v>
      </c>
      <c r="AU201" s="18" t="s">
        <v>81</v>
      </c>
    </row>
    <row r="202" s="14" customFormat="1">
      <c r="A202" s="14"/>
      <c r="B202" s="242"/>
      <c r="C202" s="243"/>
      <c r="D202" s="233" t="s">
        <v>143</v>
      </c>
      <c r="E202" s="244" t="s">
        <v>19</v>
      </c>
      <c r="F202" s="245" t="s">
        <v>321</v>
      </c>
      <c r="G202" s="243"/>
      <c r="H202" s="246">
        <v>74221.199999999997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143</v>
      </c>
      <c r="AU202" s="252" t="s">
        <v>81</v>
      </c>
      <c r="AV202" s="14" t="s">
        <v>81</v>
      </c>
      <c r="AW202" s="14" t="s">
        <v>33</v>
      </c>
      <c r="AX202" s="14" t="s">
        <v>79</v>
      </c>
      <c r="AY202" s="252" t="s">
        <v>132</v>
      </c>
    </row>
    <row r="203" s="2" customFormat="1" ht="24.15" customHeight="1">
      <c r="A203" s="39"/>
      <c r="B203" s="40"/>
      <c r="C203" s="213" t="s">
        <v>322</v>
      </c>
      <c r="D203" s="213" t="s">
        <v>134</v>
      </c>
      <c r="E203" s="214" t="s">
        <v>323</v>
      </c>
      <c r="F203" s="215" t="s">
        <v>324</v>
      </c>
      <c r="G203" s="216" t="s">
        <v>197</v>
      </c>
      <c r="H203" s="217">
        <v>824.67999999999995</v>
      </c>
      <c r="I203" s="218"/>
      <c r="J203" s="219">
        <f>ROUND(I203*H203,2)</f>
        <v>0</v>
      </c>
      <c r="K203" s="215" t="s">
        <v>138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139</v>
      </c>
      <c r="AT203" s="224" t="s">
        <v>134</v>
      </c>
      <c r="AU203" s="224" t="s">
        <v>81</v>
      </c>
      <c r="AY203" s="18" t="s">
        <v>132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139</v>
      </c>
      <c r="BM203" s="224" t="s">
        <v>325</v>
      </c>
    </row>
    <row r="204" s="2" customFormat="1">
      <c r="A204" s="39"/>
      <c r="B204" s="40"/>
      <c r="C204" s="41"/>
      <c r="D204" s="226" t="s">
        <v>141</v>
      </c>
      <c r="E204" s="41"/>
      <c r="F204" s="227" t="s">
        <v>326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141</v>
      </c>
      <c r="AU204" s="18" t="s">
        <v>81</v>
      </c>
    </row>
    <row r="205" s="2" customFormat="1" ht="16.5" customHeight="1">
      <c r="A205" s="39"/>
      <c r="B205" s="40"/>
      <c r="C205" s="213" t="s">
        <v>327</v>
      </c>
      <c r="D205" s="213" t="s">
        <v>134</v>
      </c>
      <c r="E205" s="214" t="s">
        <v>328</v>
      </c>
      <c r="F205" s="215" t="s">
        <v>329</v>
      </c>
      <c r="G205" s="216" t="s">
        <v>137</v>
      </c>
      <c r="H205" s="217">
        <v>0.59999999999999998</v>
      </c>
      <c r="I205" s="218"/>
      <c r="J205" s="219">
        <f>ROUND(I205*H205,2)</f>
        <v>0</v>
      </c>
      <c r="K205" s="215" t="s">
        <v>138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2.2000000000000002</v>
      </c>
      <c r="T205" s="223">
        <f>S205*H205</f>
        <v>1.3200000000000001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139</v>
      </c>
      <c r="AT205" s="224" t="s">
        <v>134</v>
      </c>
      <c r="AU205" s="224" t="s">
        <v>81</v>
      </c>
      <c r="AY205" s="18" t="s">
        <v>132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139</v>
      </c>
      <c r="BM205" s="224" t="s">
        <v>330</v>
      </c>
    </row>
    <row r="206" s="2" customFormat="1">
      <c r="A206" s="39"/>
      <c r="B206" s="40"/>
      <c r="C206" s="41"/>
      <c r="D206" s="226" t="s">
        <v>141</v>
      </c>
      <c r="E206" s="41"/>
      <c r="F206" s="227" t="s">
        <v>331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141</v>
      </c>
      <c r="AU206" s="18" t="s">
        <v>81</v>
      </c>
    </row>
    <row r="207" s="13" customFormat="1">
      <c r="A207" s="13"/>
      <c r="B207" s="231"/>
      <c r="C207" s="232"/>
      <c r="D207" s="233" t="s">
        <v>143</v>
      </c>
      <c r="E207" s="234" t="s">
        <v>19</v>
      </c>
      <c r="F207" s="235" t="s">
        <v>144</v>
      </c>
      <c r="G207" s="232"/>
      <c r="H207" s="234" t="s">
        <v>19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143</v>
      </c>
      <c r="AU207" s="241" t="s">
        <v>81</v>
      </c>
      <c r="AV207" s="13" t="s">
        <v>79</v>
      </c>
      <c r="AW207" s="13" t="s">
        <v>33</v>
      </c>
      <c r="AX207" s="13" t="s">
        <v>72</v>
      </c>
      <c r="AY207" s="241" t="s">
        <v>132</v>
      </c>
    </row>
    <row r="208" s="14" customFormat="1">
      <c r="A208" s="14"/>
      <c r="B208" s="242"/>
      <c r="C208" s="243"/>
      <c r="D208" s="233" t="s">
        <v>143</v>
      </c>
      <c r="E208" s="244" t="s">
        <v>19</v>
      </c>
      <c r="F208" s="245" t="s">
        <v>332</v>
      </c>
      <c r="G208" s="243"/>
      <c r="H208" s="246">
        <v>0.59999999999999998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143</v>
      </c>
      <c r="AU208" s="252" t="s">
        <v>81</v>
      </c>
      <c r="AV208" s="14" t="s">
        <v>81</v>
      </c>
      <c r="AW208" s="14" t="s">
        <v>33</v>
      </c>
      <c r="AX208" s="14" t="s">
        <v>79</v>
      </c>
      <c r="AY208" s="252" t="s">
        <v>132</v>
      </c>
    </row>
    <row r="209" s="2" customFormat="1" ht="21.75" customHeight="1">
      <c r="A209" s="39"/>
      <c r="B209" s="40"/>
      <c r="C209" s="213" t="s">
        <v>333</v>
      </c>
      <c r="D209" s="213" t="s">
        <v>134</v>
      </c>
      <c r="E209" s="214" t="s">
        <v>334</v>
      </c>
      <c r="F209" s="215" t="s">
        <v>335</v>
      </c>
      <c r="G209" s="216" t="s">
        <v>137</v>
      </c>
      <c r="H209" s="217">
        <v>100</v>
      </c>
      <c r="I209" s="218"/>
      <c r="J209" s="219">
        <f>ROUND(I209*H209,2)</f>
        <v>0</v>
      </c>
      <c r="K209" s="215" t="s">
        <v>138</v>
      </c>
      <c r="L209" s="45"/>
      <c r="M209" s="220" t="s">
        <v>19</v>
      </c>
      <c r="N209" s="221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1.3999999999999999</v>
      </c>
      <c r="T209" s="223">
        <f>S209*H209</f>
        <v>140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139</v>
      </c>
      <c r="AT209" s="224" t="s">
        <v>134</v>
      </c>
      <c r="AU209" s="224" t="s">
        <v>81</v>
      </c>
      <c r="AY209" s="18" t="s">
        <v>132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79</v>
      </c>
      <c r="BK209" s="225">
        <f>ROUND(I209*H209,2)</f>
        <v>0</v>
      </c>
      <c r="BL209" s="18" t="s">
        <v>139</v>
      </c>
      <c r="BM209" s="224" t="s">
        <v>336</v>
      </c>
    </row>
    <row r="210" s="2" customFormat="1">
      <c r="A210" s="39"/>
      <c r="B210" s="40"/>
      <c r="C210" s="41"/>
      <c r="D210" s="226" t="s">
        <v>141</v>
      </c>
      <c r="E210" s="41"/>
      <c r="F210" s="227" t="s">
        <v>337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141</v>
      </c>
      <c r="AU210" s="18" t="s">
        <v>81</v>
      </c>
    </row>
    <row r="211" s="13" customFormat="1">
      <c r="A211" s="13"/>
      <c r="B211" s="231"/>
      <c r="C211" s="232"/>
      <c r="D211" s="233" t="s">
        <v>143</v>
      </c>
      <c r="E211" s="234" t="s">
        <v>19</v>
      </c>
      <c r="F211" s="235" t="s">
        <v>338</v>
      </c>
      <c r="G211" s="232"/>
      <c r="H211" s="234" t="s">
        <v>19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143</v>
      </c>
      <c r="AU211" s="241" t="s">
        <v>81</v>
      </c>
      <c r="AV211" s="13" t="s">
        <v>79</v>
      </c>
      <c r="AW211" s="13" t="s">
        <v>33</v>
      </c>
      <c r="AX211" s="13" t="s">
        <v>72</v>
      </c>
      <c r="AY211" s="241" t="s">
        <v>132</v>
      </c>
    </row>
    <row r="212" s="14" customFormat="1">
      <c r="A212" s="14"/>
      <c r="B212" s="242"/>
      <c r="C212" s="243"/>
      <c r="D212" s="233" t="s">
        <v>143</v>
      </c>
      <c r="E212" s="244" t="s">
        <v>19</v>
      </c>
      <c r="F212" s="245" t="s">
        <v>339</v>
      </c>
      <c r="G212" s="243"/>
      <c r="H212" s="246">
        <v>100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143</v>
      </c>
      <c r="AU212" s="252" t="s">
        <v>81</v>
      </c>
      <c r="AV212" s="14" t="s">
        <v>81</v>
      </c>
      <c r="AW212" s="14" t="s">
        <v>33</v>
      </c>
      <c r="AX212" s="14" t="s">
        <v>79</v>
      </c>
      <c r="AY212" s="252" t="s">
        <v>132</v>
      </c>
    </row>
    <row r="213" s="2" customFormat="1" ht="24.15" customHeight="1">
      <c r="A213" s="39"/>
      <c r="B213" s="40"/>
      <c r="C213" s="213" t="s">
        <v>340</v>
      </c>
      <c r="D213" s="213" t="s">
        <v>134</v>
      </c>
      <c r="E213" s="214" t="s">
        <v>341</v>
      </c>
      <c r="F213" s="215" t="s">
        <v>342</v>
      </c>
      <c r="G213" s="216" t="s">
        <v>137</v>
      </c>
      <c r="H213" s="217">
        <v>8620.9599999999991</v>
      </c>
      <c r="I213" s="218"/>
      <c r="J213" s="219">
        <f>ROUND(I213*H213,2)</f>
        <v>0</v>
      </c>
      <c r="K213" s="215" t="s">
        <v>138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0.17999999999999999</v>
      </c>
      <c r="T213" s="223">
        <f>S213*H213</f>
        <v>1551.7727999999997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139</v>
      </c>
      <c r="AT213" s="224" t="s">
        <v>134</v>
      </c>
      <c r="AU213" s="224" t="s">
        <v>81</v>
      </c>
      <c r="AY213" s="18" t="s">
        <v>132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139</v>
      </c>
      <c r="BM213" s="224" t="s">
        <v>343</v>
      </c>
    </row>
    <row r="214" s="2" customFormat="1">
      <c r="A214" s="39"/>
      <c r="B214" s="40"/>
      <c r="C214" s="41"/>
      <c r="D214" s="226" t="s">
        <v>141</v>
      </c>
      <c r="E214" s="41"/>
      <c r="F214" s="227" t="s">
        <v>344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141</v>
      </c>
      <c r="AU214" s="18" t="s">
        <v>81</v>
      </c>
    </row>
    <row r="215" s="14" customFormat="1">
      <c r="A215" s="14"/>
      <c r="B215" s="242"/>
      <c r="C215" s="243"/>
      <c r="D215" s="233" t="s">
        <v>143</v>
      </c>
      <c r="E215" s="244" t="s">
        <v>19</v>
      </c>
      <c r="F215" s="245" t="s">
        <v>345</v>
      </c>
      <c r="G215" s="243"/>
      <c r="H215" s="246">
        <v>8620.9599999999991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143</v>
      </c>
      <c r="AU215" s="252" t="s">
        <v>81</v>
      </c>
      <c r="AV215" s="14" t="s">
        <v>81</v>
      </c>
      <c r="AW215" s="14" t="s">
        <v>33</v>
      </c>
      <c r="AX215" s="14" t="s">
        <v>79</v>
      </c>
      <c r="AY215" s="252" t="s">
        <v>132</v>
      </c>
    </row>
    <row r="216" s="2" customFormat="1" ht="16.5" customHeight="1">
      <c r="A216" s="39"/>
      <c r="B216" s="40"/>
      <c r="C216" s="213" t="s">
        <v>346</v>
      </c>
      <c r="D216" s="213" t="s">
        <v>134</v>
      </c>
      <c r="E216" s="214" t="s">
        <v>347</v>
      </c>
      <c r="F216" s="215" t="s">
        <v>348</v>
      </c>
      <c r="G216" s="216" t="s">
        <v>179</v>
      </c>
      <c r="H216" s="217">
        <v>1000</v>
      </c>
      <c r="I216" s="218"/>
      <c r="J216" s="219">
        <f>ROUND(I216*H216,2)</f>
        <v>0</v>
      </c>
      <c r="K216" s="215" t="s">
        <v>138</v>
      </c>
      <c r="L216" s="45"/>
      <c r="M216" s="220" t="s">
        <v>19</v>
      </c>
      <c r="N216" s="221" t="s">
        <v>43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1</v>
      </c>
      <c r="T216" s="223">
        <f>S216*H216</f>
        <v>1000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139</v>
      </c>
      <c r="AT216" s="224" t="s">
        <v>134</v>
      </c>
      <c r="AU216" s="224" t="s">
        <v>81</v>
      </c>
      <c r="AY216" s="18" t="s">
        <v>132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79</v>
      </c>
      <c r="BK216" s="225">
        <f>ROUND(I216*H216,2)</f>
        <v>0</v>
      </c>
      <c r="BL216" s="18" t="s">
        <v>139</v>
      </c>
      <c r="BM216" s="224" t="s">
        <v>349</v>
      </c>
    </row>
    <row r="217" s="2" customFormat="1">
      <c r="A217" s="39"/>
      <c r="B217" s="40"/>
      <c r="C217" s="41"/>
      <c r="D217" s="226" t="s">
        <v>141</v>
      </c>
      <c r="E217" s="41"/>
      <c r="F217" s="227" t="s">
        <v>350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141</v>
      </c>
      <c r="AU217" s="18" t="s">
        <v>81</v>
      </c>
    </row>
    <row r="218" s="12" customFormat="1" ht="22.8" customHeight="1">
      <c r="A218" s="12"/>
      <c r="B218" s="197"/>
      <c r="C218" s="198"/>
      <c r="D218" s="199" t="s">
        <v>71</v>
      </c>
      <c r="E218" s="211" t="s">
        <v>351</v>
      </c>
      <c r="F218" s="211" t="s">
        <v>352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SUM(P219:P244)</f>
        <v>0</v>
      </c>
      <c r="Q218" s="205"/>
      <c r="R218" s="206">
        <f>SUM(R219:R244)</f>
        <v>0</v>
      </c>
      <c r="S218" s="205"/>
      <c r="T218" s="207">
        <f>SUM(T219:T244)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79</v>
      </c>
      <c r="AT218" s="209" t="s">
        <v>71</v>
      </c>
      <c r="AU218" s="209" t="s">
        <v>79</v>
      </c>
      <c r="AY218" s="208" t="s">
        <v>132</v>
      </c>
      <c r="BK218" s="210">
        <f>SUM(BK219:BK244)</f>
        <v>0</v>
      </c>
    </row>
    <row r="219" s="2" customFormat="1" ht="16.5" customHeight="1">
      <c r="A219" s="39"/>
      <c r="B219" s="40"/>
      <c r="C219" s="213" t="s">
        <v>353</v>
      </c>
      <c r="D219" s="213" t="s">
        <v>134</v>
      </c>
      <c r="E219" s="214" t="s">
        <v>354</v>
      </c>
      <c r="F219" s="215" t="s">
        <v>355</v>
      </c>
      <c r="G219" s="216" t="s">
        <v>179</v>
      </c>
      <c r="H219" s="217">
        <v>2851.0169999999998</v>
      </c>
      <c r="I219" s="218"/>
      <c r="J219" s="219">
        <f>ROUND(I219*H219,2)</f>
        <v>0</v>
      </c>
      <c r="K219" s="215" t="s">
        <v>138</v>
      </c>
      <c r="L219" s="45"/>
      <c r="M219" s="220" t="s">
        <v>19</v>
      </c>
      <c r="N219" s="221" t="s">
        <v>43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139</v>
      </c>
      <c r="AT219" s="224" t="s">
        <v>134</v>
      </c>
      <c r="AU219" s="224" t="s">
        <v>81</v>
      </c>
      <c r="AY219" s="18" t="s">
        <v>132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139</v>
      </c>
      <c r="BM219" s="224" t="s">
        <v>356</v>
      </c>
    </row>
    <row r="220" s="2" customFormat="1">
      <c r="A220" s="39"/>
      <c r="B220" s="40"/>
      <c r="C220" s="41"/>
      <c r="D220" s="226" t="s">
        <v>141</v>
      </c>
      <c r="E220" s="41"/>
      <c r="F220" s="227" t="s">
        <v>357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141</v>
      </c>
      <c r="AU220" s="18" t="s">
        <v>81</v>
      </c>
    </row>
    <row r="221" s="2" customFormat="1" ht="24.15" customHeight="1">
      <c r="A221" s="39"/>
      <c r="B221" s="40"/>
      <c r="C221" s="213" t="s">
        <v>358</v>
      </c>
      <c r="D221" s="213" t="s">
        <v>134</v>
      </c>
      <c r="E221" s="214" t="s">
        <v>359</v>
      </c>
      <c r="F221" s="215" t="s">
        <v>360</v>
      </c>
      <c r="G221" s="216" t="s">
        <v>179</v>
      </c>
      <c r="H221" s="217">
        <v>353.09300000000002</v>
      </c>
      <c r="I221" s="218"/>
      <c r="J221" s="219">
        <f>ROUND(I221*H221,2)</f>
        <v>0</v>
      </c>
      <c r="K221" s="215" t="s">
        <v>138</v>
      </c>
      <c r="L221" s="45"/>
      <c r="M221" s="220" t="s">
        <v>19</v>
      </c>
      <c r="N221" s="221" t="s">
        <v>43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139</v>
      </c>
      <c r="AT221" s="224" t="s">
        <v>134</v>
      </c>
      <c r="AU221" s="224" t="s">
        <v>81</v>
      </c>
      <c r="AY221" s="18" t="s">
        <v>132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139</v>
      </c>
      <c r="BM221" s="224" t="s">
        <v>361</v>
      </c>
    </row>
    <row r="222" s="2" customFormat="1">
      <c r="A222" s="39"/>
      <c r="B222" s="40"/>
      <c r="C222" s="41"/>
      <c r="D222" s="226" t="s">
        <v>141</v>
      </c>
      <c r="E222" s="41"/>
      <c r="F222" s="227" t="s">
        <v>362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141</v>
      </c>
      <c r="AU222" s="18" t="s">
        <v>81</v>
      </c>
    </row>
    <row r="223" s="2" customFormat="1" ht="24.15" customHeight="1">
      <c r="A223" s="39"/>
      <c r="B223" s="40"/>
      <c r="C223" s="213" t="s">
        <v>363</v>
      </c>
      <c r="D223" s="213" t="s">
        <v>134</v>
      </c>
      <c r="E223" s="214" t="s">
        <v>364</v>
      </c>
      <c r="F223" s="215" t="s">
        <v>365</v>
      </c>
      <c r="G223" s="216" t="s">
        <v>179</v>
      </c>
      <c r="H223" s="217">
        <v>1200</v>
      </c>
      <c r="I223" s="218"/>
      <c r="J223" s="219">
        <f>ROUND(I223*H223,2)</f>
        <v>0</v>
      </c>
      <c r="K223" s="215" t="s">
        <v>138</v>
      </c>
      <c r="L223" s="45"/>
      <c r="M223" s="220" t="s">
        <v>19</v>
      </c>
      <c r="N223" s="221" t="s">
        <v>43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139</v>
      </c>
      <c r="AT223" s="224" t="s">
        <v>134</v>
      </c>
      <c r="AU223" s="224" t="s">
        <v>81</v>
      </c>
      <c r="AY223" s="18" t="s">
        <v>132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79</v>
      </c>
      <c r="BK223" s="225">
        <f>ROUND(I223*H223,2)</f>
        <v>0</v>
      </c>
      <c r="BL223" s="18" t="s">
        <v>139</v>
      </c>
      <c r="BM223" s="224" t="s">
        <v>366</v>
      </c>
    </row>
    <row r="224" s="2" customFormat="1">
      <c r="A224" s="39"/>
      <c r="B224" s="40"/>
      <c r="C224" s="41"/>
      <c r="D224" s="226" t="s">
        <v>141</v>
      </c>
      <c r="E224" s="41"/>
      <c r="F224" s="227" t="s">
        <v>367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141</v>
      </c>
      <c r="AU224" s="18" t="s">
        <v>81</v>
      </c>
    </row>
    <row r="225" s="2" customFormat="1" ht="21.75" customHeight="1">
      <c r="A225" s="39"/>
      <c r="B225" s="40"/>
      <c r="C225" s="213" t="s">
        <v>368</v>
      </c>
      <c r="D225" s="213" t="s">
        <v>134</v>
      </c>
      <c r="E225" s="214" t="s">
        <v>369</v>
      </c>
      <c r="F225" s="215" t="s">
        <v>370</v>
      </c>
      <c r="G225" s="216" t="s">
        <v>179</v>
      </c>
      <c r="H225" s="217">
        <v>3048.942</v>
      </c>
      <c r="I225" s="218"/>
      <c r="J225" s="219">
        <f>ROUND(I225*H225,2)</f>
        <v>0</v>
      </c>
      <c r="K225" s="215" t="s">
        <v>138</v>
      </c>
      <c r="L225" s="45"/>
      <c r="M225" s="220" t="s">
        <v>19</v>
      </c>
      <c r="N225" s="221" t="s">
        <v>43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139</v>
      </c>
      <c r="AT225" s="224" t="s">
        <v>134</v>
      </c>
      <c r="AU225" s="224" t="s">
        <v>81</v>
      </c>
      <c r="AY225" s="18" t="s">
        <v>132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79</v>
      </c>
      <c r="BK225" s="225">
        <f>ROUND(I225*H225,2)</f>
        <v>0</v>
      </c>
      <c r="BL225" s="18" t="s">
        <v>139</v>
      </c>
      <c r="BM225" s="224" t="s">
        <v>371</v>
      </c>
    </row>
    <row r="226" s="2" customFormat="1">
      <c r="A226" s="39"/>
      <c r="B226" s="40"/>
      <c r="C226" s="41"/>
      <c r="D226" s="226" t="s">
        <v>141</v>
      </c>
      <c r="E226" s="41"/>
      <c r="F226" s="227" t="s">
        <v>372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141</v>
      </c>
      <c r="AU226" s="18" t="s">
        <v>81</v>
      </c>
    </row>
    <row r="227" s="13" customFormat="1">
      <c r="A227" s="13"/>
      <c r="B227" s="231"/>
      <c r="C227" s="232"/>
      <c r="D227" s="233" t="s">
        <v>143</v>
      </c>
      <c r="E227" s="234" t="s">
        <v>19</v>
      </c>
      <c r="F227" s="235" t="s">
        <v>373</v>
      </c>
      <c r="G227" s="232"/>
      <c r="H227" s="234" t="s">
        <v>19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143</v>
      </c>
      <c r="AU227" s="241" t="s">
        <v>81</v>
      </c>
      <c r="AV227" s="13" t="s">
        <v>79</v>
      </c>
      <c r="AW227" s="13" t="s">
        <v>33</v>
      </c>
      <c r="AX227" s="13" t="s">
        <v>72</v>
      </c>
      <c r="AY227" s="241" t="s">
        <v>132</v>
      </c>
    </row>
    <row r="228" s="14" customFormat="1">
      <c r="A228" s="14"/>
      <c r="B228" s="242"/>
      <c r="C228" s="243"/>
      <c r="D228" s="233" t="s">
        <v>143</v>
      </c>
      <c r="E228" s="244" t="s">
        <v>19</v>
      </c>
      <c r="F228" s="245" t="s">
        <v>374</v>
      </c>
      <c r="G228" s="243"/>
      <c r="H228" s="246">
        <v>2851.0169999999998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143</v>
      </c>
      <c r="AU228" s="252" t="s">
        <v>81</v>
      </c>
      <c r="AV228" s="14" t="s">
        <v>81</v>
      </c>
      <c r="AW228" s="14" t="s">
        <v>33</v>
      </c>
      <c r="AX228" s="14" t="s">
        <v>72</v>
      </c>
      <c r="AY228" s="252" t="s">
        <v>132</v>
      </c>
    </row>
    <row r="229" s="13" customFormat="1">
      <c r="A229" s="13"/>
      <c r="B229" s="231"/>
      <c r="C229" s="232"/>
      <c r="D229" s="233" t="s">
        <v>143</v>
      </c>
      <c r="E229" s="234" t="s">
        <v>19</v>
      </c>
      <c r="F229" s="235" t="s">
        <v>375</v>
      </c>
      <c r="G229" s="232"/>
      <c r="H229" s="234" t="s">
        <v>19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143</v>
      </c>
      <c r="AU229" s="241" t="s">
        <v>81</v>
      </c>
      <c r="AV229" s="13" t="s">
        <v>79</v>
      </c>
      <c r="AW229" s="13" t="s">
        <v>33</v>
      </c>
      <c r="AX229" s="13" t="s">
        <v>72</v>
      </c>
      <c r="AY229" s="241" t="s">
        <v>132</v>
      </c>
    </row>
    <row r="230" s="14" customFormat="1">
      <c r="A230" s="14"/>
      <c r="B230" s="242"/>
      <c r="C230" s="243"/>
      <c r="D230" s="233" t="s">
        <v>143</v>
      </c>
      <c r="E230" s="244" t="s">
        <v>19</v>
      </c>
      <c r="F230" s="245" t="s">
        <v>376</v>
      </c>
      <c r="G230" s="243"/>
      <c r="H230" s="246">
        <v>197.92500000000001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143</v>
      </c>
      <c r="AU230" s="252" t="s">
        <v>81</v>
      </c>
      <c r="AV230" s="14" t="s">
        <v>81</v>
      </c>
      <c r="AW230" s="14" t="s">
        <v>33</v>
      </c>
      <c r="AX230" s="14" t="s">
        <v>72</v>
      </c>
      <c r="AY230" s="252" t="s">
        <v>132</v>
      </c>
    </row>
    <row r="231" s="15" customFormat="1">
      <c r="A231" s="15"/>
      <c r="B231" s="253"/>
      <c r="C231" s="254"/>
      <c r="D231" s="233" t="s">
        <v>143</v>
      </c>
      <c r="E231" s="255" t="s">
        <v>19</v>
      </c>
      <c r="F231" s="256" t="s">
        <v>192</v>
      </c>
      <c r="G231" s="254"/>
      <c r="H231" s="257">
        <v>3048.942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3" t="s">
        <v>143</v>
      </c>
      <c r="AU231" s="263" t="s">
        <v>81</v>
      </c>
      <c r="AV231" s="15" t="s">
        <v>139</v>
      </c>
      <c r="AW231" s="15" t="s">
        <v>33</v>
      </c>
      <c r="AX231" s="15" t="s">
        <v>79</v>
      </c>
      <c r="AY231" s="263" t="s">
        <v>132</v>
      </c>
    </row>
    <row r="232" s="2" customFormat="1" ht="16.5" customHeight="1">
      <c r="A232" s="39"/>
      <c r="B232" s="40"/>
      <c r="C232" s="213" t="s">
        <v>377</v>
      </c>
      <c r="D232" s="213" t="s">
        <v>134</v>
      </c>
      <c r="E232" s="214" t="s">
        <v>378</v>
      </c>
      <c r="F232" s="215" t="s">
        <v>379</v>
      </c>
      <c r="G232" s="216" t="s">
        <v>179</v>
      </c>
      <c r="H232" s="217">
        <v>5579.8050000000003</v>
      </c>
      <c r="I232" s="218"/>
      <c r="J232" s="219">
        <f>ROUND(I232*H232,2)</f>
        <v>0</v>
      </c>
      <c r="K232" s="215" t="s">
        <v>138</v>
      </c>
      <c r="L232" s="45"/>
      <c r="M232" s="220" t="s">
        <v>19</v>
      </c>
      <c r="N232" s="221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139</v>
      </c>
      <c r="AT232" s="224" t="s">
        <v>134</v>
      </c>
      <c r="AU232" s="224" t="s">
        <v>81</v>
      </c>
      <c r="AY232" s="18" t="s">
        <v>132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139</v>
      </c>
      <c r="BM232" s="224" t="s">
        <v>380</v>
      </c>
    </row>
    <row r="233" s="2" customFormat="1">
      <c r="A233" s="39"/>
      <c r="B233" s="40"/>
      <c r="C233" s="41"/>
      <c r="D233" s="226" t="s">
        <v>141</v>
      </c>
      <c r="E233" s="41"/>
      <c r="F233" s="227" t="s">
        <v>381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141</v>
      </c>
      <c r="AU233" s="18" t="s">
        <v>81</v>
      </c>
    </row>
    <row r="234" s="13" customFormat="1">
      <c r="A234" s="13"/>
      <c r="B234" s="231"/>
      <c r="C234" s="232"/>
      <c r="D234" s="233" t="s">
        <v>143</v>
      </c>
      <c r="E234" s="234" t="s">
        <v>19</v>
      </c>
      <c r="F234" s="235" t="s">
        <v>375</v>
      </c>
      <c r="G234" s="232"/>
      <c r="H234" s="234" t="s">
        <v>19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143</v>
      </c>
      <c r="AU234" s="241" t="s">
        <v>81</v>
      </c>
      <c r="AV234" s="13" t="s">
        <v>79</v>
      </c>
      <c r="AW234" s="13" t="s">
        <v>33</v>
      </c>
      <c r="AX234" s="13" t="s">
        <v>72</v>
      </c>
      <c r="AY234" s="241" t="s">
        <v>132</v>
      </c>
    </row>
    <row r="235" s="14" customFormat="1">
      <c r="A235" s="14"/>
      <c r="B235" s="242"/>
      <c r="C235" s="243"/>
      <c r="D235" s="233" t="s">
        <v>143</v>
      </c>
      <c r="E235" s="244" t="s">
        <v>19</v>
      </c>
      <c r="F235" s="245" t="s">
        <v>382</v>
      </c>
      <c r="G235" s="243"/>
      <c r="H235" s="246">
        <v>4948.125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143</v>
      </c>
      <c r="AU235" s="252" t="s">
        <v>81</v>
      </c>
      <c r="AV235" s="14" t="s">
        <v>81</v>
      </c>
      <c r="AW235" s="14" t="s">
        <v>33</v>
      </c>
      <c r="AX235" s="14" t="s">
        <v>72</v>
      </c>
      <c r="AY235" s="252" t="s">
        <v>132</v>
      </c>
    </row>
    <row r="236" s="13" customFormat="1">
      <c r="A236" s="13"/>
      <c r="B236" s="231"/>
      <c r="C236" s="232"/>
      <c r="D236" s="233" t="s">
        <v>143</v>
      </c>
      <c r="E236" s="234" t="s">
        <v>19</v>
      </c>
      <c r="F236" s="235" t="s">
        <v>383</v>
      </c>
      <c r="G236" s="232"/>
      <c r="H236" s="234" t="s">
        <v>19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143</v>
      </c>
      <c r="AU236" s="241" t="s">
        <v>81</v>
      </c>
      <c r="AV236" s="13" t="s">
        <v>79</v>
      </c>
      <c r="AW236" s="13" t="s">
        <v>33</v>
      </c>
      <c r="AX236" s="13" t="s">
        <v>72</v>
      </c>
      <c r="AY236" s="241" t="s">
        <v>132</v>
      </c>
    </row>
    <row r="237" s="14" customFormat="1">
      <c r="A237" s="14"/>
      <c r="B237" s="242"/>
      <c r="C237" s="243"/>
      <c r="D237" s="233" t="s">
        <v>143</v>
      </c>
      <c r="E237" s="244" t="s">
        <v>19</v>
      </c>
      <c r="F237" s="245" t="s">
        <v>384</v>
      </c>
      <c r="G237" s="243"/>
      <c r="H237" s="246">
        <v>631.67999999999995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143</v>
      </c>
      <c r="AU237" s="252" t="s">
        <v>81</v>
      </c>
      <c r="AV237" s="14" t="s">
        <v>81</v>
      </c>
      <c r="AW237" s="14" t="s">
        <v>33</v>
      </c>
      <c r="AX237" s="14" t="s">
        <v>72</v>
      </c>
      <c r="AY237" s="252" t="s">
        <v>132</v>
      </c>
    </row>
    <row r="238" s="15" customFormat="1">
      <c r="A238" s="15"/>
      <c r="B238" s="253"/>
      <c r="C238" s="254"/>
      <c r="D238" s="233" t="s">
        <v>143</v>
      </c>
      <c r="E238" s="255" t="s">
        <v>19</v>
      </c>
      <c r="F238" s="256" t="s">
        <v>192</v>
      </c>
      <c r="G238" s="254"/>
      <c r="H238" s="257">
        <v>5579.8050000000003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143</v>
      </c>
      <c r="AU238" s="263" t="s">
        <v>81</v>
      </c>
      <c r="AV238" s="15" t="s">
        <v>139</v>
      </c>
      <c r="AW238" s="15" t="s">
        <v>33</v>
      </c>
      <c r="AX238" s="15" t="s">
        <v>79</v>
      </c>
      <c r="AY238" s="263" t="s">
        <v>132</v>
      </c>
    </row>
    <row r="239" s="2" customFormat="1" ht="24.15" customHeight="1">
      <c r="A239" s="39"/>
      <c r="B239" s="40"/>
      <c r="C239" s="213" t="s">
        <v>385</v>
      </c>
      <c r="D239" s="213" t="s">
        <v>134</v>
      </c>
      <c r="E239" s="214" t="s">
        <v>386</v>
      </c>
      <c r="F239" s="215" t="s">
        <v>387</v>
      </c>
      <c r="G239" s="216" t="s">
        <v>179</v>
      </c>
      <c r="H239" s="217">
        <v>50</v>
      </c>
      <c r="I239" s="218"/>
      <c r="J239" s="219">
        <f>ROUND(I239*H239,2)</f>
        <v>0</v>
      </c>
      <c r="K239" s="215" t="s">
        <v>138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139</v>
      </c>
      <c r="AT239" s="224" t="s">
        <v>134</v>
      </c>
      <c r="AU239" s="224" t="s">
        <v>81</v>
      </c>
      <c r="AY239" s="18" t="s">
        <v>132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139</v>
      </c>
      <c r="BM239" s="224" t="s">
        <v>388</v>
      </c>
    </row>
    <row r="240" s="2" customFormat="1">
      <c r="A240" s="39"/>
      <c r="B240" s="40"/>
      <c r="C240" s="41"/>
      <c r="D240" s="226" t="s">
        <v>141</v>
      </c>
      <c r="E240" s="41"/>
      <c r="F240" s="227" t="s">
        <v>389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141</v>
      </c>
      <c r="AU240" s="18" t="s">
        <v>81</v>
      </c>
    </row>
    <row r="241" s="2" customFormat="1" ht="24.15" customHeight="1">
      <c r="A241" s="39"/>
      <c r="B241" s="40"/>
      <c r="C241" s="213" t="s">
        <v>390</v>
      </c>
      <c r="D241" s="213" t="s">
        <v>134</v>
      </c>
      <c r="E241" s="214" t="s">
        <v>391</v>
      </c>
      <c r="F241" s="215" t="s">
        <v>392</v>
      </c>
      <c r="G241" s="216" t="s">
        <v>179</v>
      </c>
      <c r="H241" s="217">
        <v>7.9249999999999998</v>
      </c>
      <c r="I241" s="218"/>
      <c r="J241" s="219">
        <f>ROUND(I241*H241,2)</f>
        <v>0</v>
      </c>
      <c r="K241" s="215" t="s">
        <v>138</v>
      </c>
      <c r="L241" s="45"/>
      <c r="M241" s="220" t="s">
        <v>19</v>
      </c>
      <c r="N241" s="221" t="s">
        <v>43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139</v>
      </c>
      <c r="AT241" s="224" t="s">
        <v>134</v>
      </c>
      <c r="AU241" s="224" t="s">
        <v>81</v>
      </c>
      <c r="AY241" s="18" t="s">
        <v>132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139</v>
      </c>
      <c r="BM241" s="224" t="s">
        <v>393</v>
      </c>
    </row>
    <row r="242" s="2" customFormat="1">
      <c r="A242" s="39"/>
      <c r="B242" s="40"/>
      <c r="C242" s="41"/>
      <c r="D242" s="226" t="s">
        <v>141</v>
      </c>
      <c r="E242" s="41"/>
      <c r="F242" s="227" t="s">
        <v>394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141</v>
      </c>
      <c r="AU242" s="18" t="s">
        <v>81</v>
      </c>
    </row>
    <row r="243" s="2" customFormat="1" ht="24.15" customHeight="1">
      <c r="A243" s="39"/>
      <c r="B243" s="40"/>
      <c r="C243" s="213" t="s">
        <v>395</v>
      </c>
      <c r="D243" s="213" t="s">
        <v>134</v>
      </c>
      <c r="E243" s="214" t="s">
        <v>396</v>
      </c>
      <c r="F243" s="215" t="s">
        <v>397</v>
      </c>
      <c r="G243" s="216" t="s">
        <v>179</v>
      </c>
      <c r="H243" s="217">
        <v>140</v>
      </c>
      <c r="I243" s="218"/>
      <c r="J243" s="219">
        <f>ROUND(I243*H243,2)</f>
        <v>0</v>
      </c>
      <c r="K243" s="215" t="s">
        <v>138</v>
      </c>
      <c r="L243" s="45"/>
      <c r="M243" s="220" t="s">
        <v>19</v>
      </c>
      <c r="N243" s="221" t="s">
        <v>43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139</v>
      </c>
      <c r="AT243" s="224" t="s">
        <v>134</v>
      </c>
      <c r="AU243" s="224" t="s">
        <v>81</v>
      </c>
      <c r="AY243" s="18" t="s">
        <v>132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139</v>
      </c>
      <c r="BM243" s="224" t="s">
        <v>398</v>
      </c>
    </row>
    <row r="244" s="2" customFormat="1">
      <c r="A244" s="39"/>
      <c r="B244" s="40"/>
      <c r="C244" s="41"/>
      <c r="D244" s="226" t="s">
        <v>141</v>
      </c>
      <c r="E244" s="41"/>
      <c r="F244" s="227" t="s">
        <v>399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141</v>
      </c>
      <c r="AU244" s="18" t="s">
        <v>81</v>
      </c>
    </row>
    <row r="245" s="12" customFormat="1" ht="22.8" customHeight="1">
      <c r="A245" s="12"/>
      <c r="B245" s="197"/>
      <c r="C245" s="198"/>
      <c r="D245" s="199" t="s">
        <v>71</v>
      </c>
      <c r="E245" s="211" t="s">
        <v>400</v>
      </c>
      <c r="F245" s="211" t="s">
        <v>401</v>
      </c>
      <c r="G245" s="198"/>
      <c r="H245" s="198"/>
      <c r="I245" s="201"/>
      <c r="J245" s="212">
        <f>BK245</f>
        <v>0</v>
      </c>
      <c r="K245" s="198"/>
      <c r="L245" s="203"/>
      <c r="M245" s="204"/>
      <c r="N245" s="205"/>
      <c r="O245" s="205"/>
      <c r="P245" s="206">
        <f>SUM(P246:P247)</f>
        <v>0</v>
      </c>
      <c r="Q245" s="205"/>
      <c r="R245" s="206">
        <f>SUM(R246:R247)</f>
        <v>0</v>
      </c>
      <c r="S245" s="205"/>
      <c r="T245" s="207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8" t="s">
        <v>79</v>
      </c>
      <c r="AT245" s="209" t="s">
        <v>71</v>
      </c>
      <c r="AU245" s="209" t="s">
        <v>79</v>
      </c>
      <c r="AY245" s="208" t="s">
        <v>132</v>
      </c>
      <c r="BK245" s="210">
        <f>SUM(BK246:BK247)</f>
        <v>0</v>
      </c>
    </row>
    <row r="246" s="2" customFormat="1" ht="16.5" customHeight="1">
      <c r="A246" s="39"/>
      <c r="B246" s="40"/>
      <c r="C246" s="213" t="s">
        <v>402</v>
      </c>
      <c r="D246" s="213" t="s">
        <v>134</v>
      </c>
      <c r="E246" s="214" t="s">
        <v>403</v>
      </c>
      <c r="F246" s="215" t="s">
        <v>404</v>
      </c>
      <c r="G246" s="216" t="s">
        <v>179</v>
      </c>
      <c r="H246" s="217">
        <v>36.598999999999997</v>
      </c>
      <c r="I246" s="218"/>
      <c r="J246" s="219">
        <f>ROUND(I246*H246,2)</f>
        <v>0</v>
      </c>
      <c r="K246" s="215" t="s">
        <v>138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139</v>
      </c>
      <c r="AT246" s="224" t="s">
        <v>134</v>
      </c>
      <c r="AU246" s="224" t="s">
        <v>81</v>
      </c>
      <c r="AY246" s="18" t="s">
        <v>132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139</v>
      </c>
      <c r="BM246" s="224" t="s">
        <v>405</v>
      </c>
    </row>
    <row r="247" s="2" customFormat="1">
      <c r="A247" s="39"/>
      <c r="B247" s="40"/>
      <c r="C247" s="41"/>
      <c r="D247" s="226" t="s">
        <v>141</v>
      </c>
      <c r="E247" s="41"/>
      <c r="F247" s="227" t="s">
        <v>406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141</v>
      </c>
      <c r="AU247" s="18" t="s">
        <v>81</v>
      </c>
    </row>
    <row r="248" s="12" customFormat="1" ht="25.92" customHeight="1">
      <c r="A248" s="12"/>
      <c r="B248" s="197"/>
      <c r="C248" s="198"/>
      <c r="D248" s="199" t="s">
        <v>71</v>
      </c>
      <c r="E248" s="200" t="s">
        <v>407</v>
      </c>
      <c r="F248" s="200" t="s">
        <v>408</v>
      </c>
      <c r="G248" s="198"/>
      <c r="H248" s="198"/>
      <c r="I248" s="201"/>
      <c r="J248" s="202">
        <f>BK248</f>
        <v>0</v>
      </c>
      <c r="K248" s="198"/>
      <c r="L248" s="203"/>
      <c r="M248" s="204"/>
      <c r="N248" s="205"/>
      <c r="O248" s="205"/>
      <c r="P248" s="206">
        <f>P249+P253</f>
        <v>0</v>
      </c>
      <c r="Q248" s="205"/>
      <c r="R248" s="206">
        <f>R249+R253</f>
        <v>0.065544500000000006</v>
      </c>
      <c r="S248" s="205"/>
      <c r="T248" s="207">
        <f>T249+T253</f>
        <v>107.924554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81</v>
      </c>
      <c r="AT248" s="209" t="s">
        <v>71</v>
      </c>
      <c r="AU248" s="209" t="s">
        <v>72</v>
      </c>
      <c r="AY248" s="208" t="s">
        <v>132</v>
      </c>
      <c r="BK248" s="210">
        <f>BK249+BK253</f>
        <v>0</v>
      </c>
    </row>
    <row r="249" s="12" customFormat="1" ht="22.8" customHeight="1">
      <c r="A249" s="12"/>
      <c r="B249" s="197"/>
      <c r="C249" s="198"/>
      <c r="D249" s="199" t="s">
        <v>71</v>
      </c>
      <c r="E249" s="211" t="s">
        <v>409</v>
      </c>
      <c r="F249" s="211" t="s">
        <v>410</v>
      </c>
      <c r="G249" s="198"/>
      <c r="H249" s="198"/>
      <c r="I249" s="201"/>
      <c r="J249" s="212">
        <f>BK249</f>
        <v>0</v>
      </c>
      <c r="K249" s="198"/>
      <c r="L249" s="203"/>
      <c r="M249" s="204"/>
      <c r="N249" s="205"/>
      <c r="O249" s="205"/>
      <c r="P249" s="206">
        <f>SUM(P250:P252)</f>
        <v>0</v>
      </c>
      <c r="Q249" s="205"/>
      <c r="R249" s="206">
        <f>SUM(R250:R252)</f>
        <v>0</v>
      </c>
      <c r="S249" s="205"/>
      <c r="T249" s="207">
        <f>SUM(T250:T252)</f>
        <v>7.9245540000000005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81</v>
      </c>
      <c r="AT249" s="209" t="s">
        <v>71</v>
      </c>
      <c r="AU249" s="209" t="s">
        <v>79</v>
      </c>
      <c r="AY249" s="208" t="s">
        <v>132</v>
      </c>
      <c r="BK249" s="210">
        <f>SUM(BK250:BK252)</f>
        <v>0</v>
      </c>
    </row>
    <row r="250" s="2" customFormat="1" ht="21.75" customHeight="1">
      <c r="A250" s="39"/>
      <c r="B250" s="40"/>
      <c r="C250" s="213" t="s">
        <v>411</v>
      </c>
      <c r="D250" s="213" t="s">
        <v>134</v>
      </c>
      <c r="E250" s="214" t="s">
        <v>412</v>
      </c>
      <c r="F250" s="215" t="s">
        <v>413</v>
      </c>
      <c r="G250" s="216" t="s">
        <v>197</v>
      </c>
      <c r="H250" s="217">
        <v>480.27600000000001</v>
      </c>
      <c r="I250" s="218"/>
      <c r="J250" s="219">
        <f>ROUND(I250*H250,2)</f>
        <v>0</v>
      </c>
      <c r="K250" s="215" t="s">
        <v>138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0.016500000000000001</v>
      </c>
      <c r="T250" s="223">
        <f>S250*H250</f>
        <v>7.9245540000000005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234</v>
      </c>
      <c r="AT250" s="224" t="s">
        <v>134</v>
      </c>
      <c r="AU250" s="224" t="s">
        <v>81</v>
      </c>
      <c r="AY250" s="18" t="s">
        <v>132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234</v>
      </c>
      <c r="BM250" s="224" t="s">
        <v>414</v>
      </c>
    </row>
    <row r="251" s="2" customFormat="1">
      <c r="A251" s="39"/>
      <c r="B251" s="40"/>
      <c r="C251" s="41"/>
      <c r="D251" s="226" t="s">
        <v>141</v>
      </c>
      <c r="E251" s="41"/>
      <c r="F251" s="227" t="s">
        <v>415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141</v>
      </c>
      <c r="AU251" s="18" t="s">
        <v>81</v>
      </c>
    </row>
    <row r="252" s="14" customFormat="1">
      <c r="A252" s="14"/>
      <c r="B252" s="242"/>
      <c r="C252" s="243"/>
      <c r="D252" s="233" t="s">
        <v>143</v>
      </c>
      <c r="E252" s="244" t="s">
        <v>19</v>
      </c>
      <c r="F252" s="245" t="s">
        <v>416</v>
      </c>
      <c r="G252" s="243"/>
      <c r="H252" s="246">
        <v>480.27600000000001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143</v>
      </c>
      <c r="AU252" s="252" t="s">
        <v>81</v>
      </c>
      <c r="AV252" s="14" t="s">
        <v>81</v>
      </c>
      <c r="AW252" s="14" t="s">
        <v>33</v>
      </c>
      <c r="AX252" s="14" t="s">
        <v>79</v>
      </c>
      <c r="AY252" s="252" t="s">
        <v>132</v>
      </c>
    </row>
    <row r="253" s="12" customFormat="1" ht="22.8" customHeight="1">
      <c r="A253" s="12"/>
      <c r="B253" s="197"/>
      <c r="C253" s="198"/>
      <c r="D253" s="199" t="s">
        <v>71</v>
      </c>
      <c r="E253" s="211" t="s">
        <v>417</v>
      </c>
      <c r="F253" s="211" t="s">
        <v>418</v>
      </c>
      <c r="G253" s="198"/>
      <c r="H253" s="198"/>
      <c r="I253" s="201"/>
      <c r="J253" s="212">
        <f>BK253</f>
        <v>0</v>
      </c>
      <c r="K253" s="198"/>
      <c r="L253" s="203"/>
      <c r="M253" s="204"/>
      <c r="N253" s="205"/>
      <c r="O253" s="205"/>
      <c r="P253" s="206">
        <f>SUM(P254:P262)</f>
        <v>0</v>
      </c>
      <c r="Q253" s="205"/>
      <c r="R253" s="206">
        <f>SUM(R254:R262)</f>
        <v>0.065544500000000006</v>
      </c>
      <c r="S253" s="205"/>
      <c r="T253" s="207">
        <f>SUM(T254:T262)</f>
        <v>100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8" t="s">
        <v>81</v>
      </c>
      <c r="AT253" s="209" t="s">
        <v>71</v>
      </c>
      <c r="AU253" s="209" t="s">
        <v>79</v>
      </c>
      <c r="AY253" s="208" t="s">
        <v>132</v>
      </c>
      <c r="BK253" s="210">
        <f>SUM(BK254:BK262)</f>
        <v>0</v>
      </c>
    </row>
    <row r="254" s="2" customFormat="1" ht="16.5" customHeight="1">
      <c r="A254" s="39"/>
      <c r="B254" s="40"/>
      <c r="C254" s="213" t="s">
        <v>419</v>
      </c>
      <c r="D254" s="213" t="s">
        <v>134</v>
      </c>
      <c r="E254" s="214" t="s">
        <v>420</v>
      </c>
      <c r="F254" s="215" t="s">
        <v>421</v>
      </c>
      <c r="G254" s="216" t="s">
        <v>422</v>
      </c>
      <c r="H254" s="217">
        <v>100000</v>
      </c>
      <c r="I254" s="218"/>
      <c r="J254" s="219">
        <f>ROUND(I254*H254,2)</f>
        <v>0</v>
      </c>
      <c r="K254" s="215" t="s">
        <v>19</v>
      </c>
      <c r="L254" s="45"/>
      <c r="M254" s="220" t="s">
        <v>19</v>
      </c>
      <c r="N254" s="221" t="s">
        <v>43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0.001</v>
      </c>
      <c r="T254" s="223">
        <f>S254*H254</f>
        <v>100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139</v>
      </c>
      <c r="AT254" s="224" t="s">
        <v>134</v>
      </c>
      <c r="AU254" s="224" t="s">
        <v>81</v>
      </c>
      <c r="AY254" s="18" t="s">
        <v>132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139</v>
      </c>
      <c r="BM254" s="224" t="s">
        <v>423</v>
      </c>
    </row>
    <row r="255" s="13" customFormat="1">
      <c r="A255" s="13"/>
      <c r="B255" s="231"/>
      <c r="C255" s="232"/>
      <c r="D255" s="233" t="s">
        <v>143</v>
      </c>
      <c r="E255" s="234" t="s">
        <v>19</v>
      </c>
      <c r="F255" s="235" t="s">
        <v>424</v>
      </c>
      <c r="G255" s="232"/>
      <c r="H255" s="234" t="s">
        <v>19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143</v>
      </c>
      <c r="AU255" s="241" t="s">
        <v>81</v>
      </c>
      <c r="AV255" s="13" t="s">
        <v>79</v>
      </c>
      <c r="AW255" s="13" t="s">
        <v>33</v>
      </c>
      <c r="AX255" s="13" t="s">
        <v>72</v>
      </c>
      <c r="AY255" s="241" t="s">
        <v>132</v>
      </c>
    </row>
    <row r="256" s="14" customFormat="1">
      <c r="A256" s="14"/>
      <c r="B256" s="242"/>
      <c r="C256" s="243"/>
      <c r="D256" s="233" t="s">
        <v>143</v>
      </c>
      <c r="E256" s="244" t="s">
        <v>19</v>
      </c>
      <c r="F256" s="245" t="s">
        <v>425</v>
      </c>
      <c r="G256" s="243"/>
      <c r="H256" s="246">
        <v>100000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143</v>
      </c>
      <c r="AU256" s="252" t="s">
        <v>81</v>
      </c>
      <c r="AV256" s="14" t="s">
        <v>81</v>
      </c>
      <c r="AW256" s="14" t="s">
        <v>33</v>
      </c>
      <c r="AX256" s="14" t="s">
        <v>79</v>
      </c>
      <c r="AY256" s="252" t="s">
        <v>132</v>
      </c>
    </row>
    <row r="257" s="2" customFormat="1" ht="16.5" customHeight="1">
      <c r="A257" s="39"/>
      <c r="B257" s="40"/>
      <c r="C257" s="213" t="s">
        <v>426</v>
      </c>
      <c r="D257" s="213" t="s">
        <v>134</v>
      </c>
      <c r="E257" s="214" t="s">
        <v>427</v>
      </c>
      <c r="F257" s="215" t="s">
        <v>428</v>
      </c>
      <c r="G257" s="216" t="s">
        <v>422</v>
      </c>
      <c r="H257" s="217">
        <v>1310.8900000000001</v>
      </c>
      <c r="I257" s="218"/>
      <c r="J257" s="219">
        <f>ROUND(I257*H257,2)</f>
        <v>0</v>
      </c>
      <c r="K257" s="215" t="s">
        <v>138</v>
      </c>
      <c r="L257" s="45"/>
      <c r="M257" s="220" t="s">
        <v>19</v>
      </c>
      <c r="N257" s="221" t="s">
        <v>43</v>
      </c>
      <c r="O257" s="85"/>
      <c r="P257" s="222">
        <f>O257*H257</f>
        <v>0</v>
      </c>
      <c r="Q257" s="222">
        <v>5.0000000000000002E-05</v>
      </c>
      <c r="R257" s="222">
        <f>Q257*H257</f>
        <v>0.065544500000000006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234</v>
      </c>
      <c r="AT257" s="224" t="s">
        <v>134</v>
      </c>
      <c r="AU257" s="224" t="s">
        <v>81</v>
      </c>
      <c r="AY257" s="18" t="s">
        <v>132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234</v>
      </c>
      <c r="BM257" s="224" t="s">
        <v>429</v>
      </c>
    </row>
    <row r="258" s="2" customFormat="1">
      <c r="A258" s="39"/>
      <c r="B258" s="40"/>
      <c r="C258" s="41"/>
      <c r="D258" s="226" t="s">
        <v>141</v>
      </c>
      <c r="E258" s="41"/>
      <c r="F258" s="227" t="s">
        <v>430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141</v>
      </c>
      <c r="AU258" s="18" t="s">
        <v>81</v>
      </c>
    </row>
    <row r="259" s="13" customFormat="1">
      <c r="A259" s="13"/>
      <c r="B259" s="231"/>
      <c r="C259" s="232"/>
      <c r="D259" s="233" t="s">
        <v>143</v>
      </c>
      <c r="E259" s="234" t="s">
        <v>19</v>
      </c>
      <c r="F259" s="235" t="s">
        <v>431</v>
      </c>
      <c r="G259" s="232"/>
      <c r="H259" s="234" t="s">
        <v>19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143</v>
      </c>
      <c r="AU259" s="241" t="s">
        <v>81</v>
      </c>
      <c r="AV259" s="13" t="s">
        <v>79</v>
      </c>
      <c r="AW259" s="13" t="s">
        <v>33</v>
      </c>
      <c r="AX259" s="13" t="s">
        <v>72</v>
      </c>
      <c r="AY259" s="241" t="s">
        <v>132</v>
      </c>
    </row>
    <row r="260" s="14" customFormat="1">
      <c r="A260" s="14"/>
      <c r="B260" s="242"/>
      <c r="C260" s="243"/>
      <c r="D260" s="233" t="s">
        <v>143</v>
      </c>
      <c r="E260" s="244" t="s">
        <v>19</v>
      </c>
      <c r="F260" s="245" t="s">
        <v>432</v>
      </c>
      <c r="G260" s="243"/>
      <c r="H260" s="246">
        <v>1310.8900000000001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143</v>
      </c>
      <c r="AU260" s="252" t="s">
        <v>81</v>
      </c>
      <c r="AV260" s="14" t="s">
        <v>81</v>
      </c>
      <c r="AW260" s="14" t="s">
        <v>33</v>
      </c>
      <c r="AX260" s="14" t="s">
        <v>79</v>
      </c>
      <c r="AY260" s="252" t="s">
        <v>132</v>
      </c>
    </row>
    <row r="261" s="2" customFormat="1" ht="24.15" customHeight="1">
      <c r="A261" s="39"/>
      <c r="B261" s="40"/>
      <c r="C261" s="213" t="s">
        <v>433</v>
      </c>
      <c r="D261" s="213" t="s">
        <v>134</v>
      </c>
      <c r="E261" s="214" t="s">
        <v>434</v>
      </c>
      <c r="F261" s="215" t="s">
        <v>435</v>
      </c>
      <c r="G261" s="216" t="s">
        <v>179</v>
      </c>
      <c r="H261" s="217">
        <v>1310.8900000000001</v>
      </c>
      <c r="I261" s="218"/>
      <c r="J261" s="219">
        <f>ROUND(I261*H261,2)</f>
        <v>0</v>
      </c>
      <c r="K261" s="215" t="s">
        <v>138</v>
      </c>
      <c r="L261" s="45"/>
      <c r="M261" s="220" t="s">
        <v>19</v>
      </c>
      <c r="N261" s="221" t="s">
        <v>43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234</v>
      </c>
      <c r="AT261" s="224" t="s">
        <v>134</v>
      </c>
      <c r="AU261" s="224" t="s">
        <v>81</v>
      </c>
      <c r="AY261" s="18" t="s">
        <v>132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234</v>
      </c>
      <c r="BM261" s="224" t="s">
        <v>436</v>
      </c>
    </row>
    <row r="262" s="2" customFormat="1">
      <c r="A262" s="39"/>
      <c r="B262" s="40"/>
      <c r="C262" s="41"/>
      <c r="D262" s="226" t="s">
        <v>141</v>
      </c>
      <c r="E262" s="41"/>
      <c r="F262" s="227" t="s">
        <v>437</v>
      </c>
      <c r="G262" s="41"/>
      <c r="H262" s="41"/>
      <c r="I262" s="228"/>
      <c r="J262" s="41"/>
      <c r="K262" s="41"/>
      <c r="L262" s="45"/>
      <c r="M262" s="265"/>
      <c r="N262" s="266"/>
      <c r="O262" s="267"/>
      <c r="P262" s="267"/>
      <c r="Q262" s="267"/>
      <c r="R262" s="267"/>
      <c r="S262" s="267"/>
      <c r="T262" s="268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141</v>
      </c>
      <c r="AU262" s="18" t="s">
        <v>81</v>
      </c>
    </row>
    <row r="263" s="2" customFormat="1" ht="6.96" customHeight="1">
      <c r="A263" s="39"/>
      <c r="B263" s="60"/>
      <c r="C263" s="61"/>
      <c r="D263" s="61"/>
      <c r="E263" s="61"/>
      <c r="F263" s="61"/>
      <c r="G263" s="61"/>
      <c r="H263" s="61"/>
      <c r="I263" s="61"/>
      <c r="J263" s="61"/>
      <c r="K263" s="61"/>
      <c r="L263" s="45"/>
      <c r="M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</row>
  </sheetData>
  <sheetProtection sheet="1" autoFilter="0" formatColumns="0" formatRows="0" objects="1" scenarios="1" spinCount="100000" saltValue="unMOxnXu5r6zVn+yBcpDcH5yGqJq9hc423aN8FEsIidFJgGiMZgQZpeu2pZ6rbUXN7xhlBUoVKYCRvGHTWTr2Q==" hashValue="NYVFYP6bB2lr5jbMUqLPIz8dm7dMDSAsAQUBTL8fDKBdXdeldHMiLjRr7DkKIlbfghVbiNmSwOVEkZrThJ4SgQ==" algorithmName="SHA-512" password="80EB"/>
  <autoFilter ref="C94:K2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2/133312811"/>
    <hyperlink ref="F103" r:id="rId2" display="https://podminky.urs.cz/item/CS_URS_2022_02/162211311"/>
    <hyperlink ref="F105" r:id="rId3" display="https://podminky.urs.cz/item/CS_URS_2022_02/162211319"/>
    <hyperlink ref="F107" r:id="rId4" display="https://podminky.urs.cz/item/CS_URS_2022_02/167111101"/>
    <hyperlink ref="F109" r:id="rId5" display="https://podminky.urs.cz/item/CS_URS_2022_02/162751117"/>
    <hyperlink ref="F111" r:id="rId6" display="https://podminky.urs.cz/item/CS_URS_2022_02/162751119"/>
    <hyperlink ref="F115" r:id="rId7" display="https://podminky.urs.cz/item/CS_URS_2022_02/171251201"/>
    <hyperlink ref="F117" r:id="rId8" display="https://podminky.urs.cz/item/CS_URS_2022_02/171201221"/>
    <hyperlink ref="F120" r:id="rId9" display="https://podminky.urs.cz/item/CS_URS_2022_02/174151101"/>
    <hyperlink ref="F128" r:id="rId10" display="https://podminky.urs.cz/item/CS_URS_2022_02/275351121"/>
    <hyperlink ref="F132" r:id="rId11" display="https://podminky.urs.cz/item/CS_URS_2022_02/275351122"/>
    <hyperlink ref="F134" r:id="rId12" display="https://podminky.urs.cz/item/CS_URS_2022_02/275313711"/>
    <hyperlink ref="F139" r:id="rId13" display="https://podminky.urs.cz/item/CS_URS_2022_02/631311125"/>
    <hyperlink ref="F145" r:id="rId14" display="https://podminky.urs.cz/item/CS_URS_2022_02/631319173"/>
    <hyperlink ref="F147" r:id="rId15" display="https://podminky.urs.cz/item/CS_URS_2022_02/631362021"/>
    <hyperlink ref="F156" r:id="rId16" display="https://podminky.urs.cz/item/CS_URS_2022_02/941111132"/>
    <hyperlink ref="F160" r:id="rId17" display="https://podminky.urs.cz/item/CS_URS_2022_02/941111232"/>
    <hyperlink ref="F163" r:id="rId18" display="https://podminky.urs.cz/item/CS_URS_2022_02/941111832"/>
    <hyperlink ref="F165" r:id="rId19" display="https://podminky.urs.cz/item/CS_URS_2022_02/943211111"/>
    <hyperlink ref="F175" r:id="rId20" display="https://podminky.urs.cz/item/CS_URS_2022_02/943211211"/>
    <hyperlink ref="F178" r:id="rId21" display="https://podminky.urs.cz/item/CS_URS_2022_02/943211811"/>
    <hyperlink ref="F180" r:id="rId22" display="https://podminky.urs.cz/item/CS_URS_2022_02/943221112"/>
    <hyperlink ref="F184" r:id="rId23" display="https://podminky.urs.cz/item/CS_URS_2022_02/943221212"/>
    <hyperlink ref="F187" r:id="rId24" display="https://podminky.urs.cz/item/CS_URS_2022_02/943221812"/>
    <hyperlink ref="F189" r:id="rId25" display="https://podminky.urs.cz/item/CS_URS_2022_02/949211111"/>
    <hyperlink ref="F201" r:id="rId26" display="https://podminky.urs.cz/item/CS_URS_2022_02/949211211"/>
    <hyperlink ref="F204" r:id="rId27" display="https://podminky.urs.cz/item/CS_URS_2022_02/949211811"/>
    <hyperlink ref="F206" r:id="rId28" display="https://podminky.urs.cz/item/CS_URS_2022_02/965042221"/>
    <hyperlink ref="F210" r:id="rId29" display="https://podminky.urs.cz/item/CS_URS_2022_02/965082923"/>
    <hyperlink ref="F214" r:id="rId30" display="https://podminky.urs.cz/item/CS_URS_2022_02/981011711"/>
    <hyperlink ref="F217" r:id="rId31" display="https://podminky.urs.cz/item/CS_URS_2022_02/981332111"/>
    <hyperlink ref="F220" r:id="rId32" display="https://podminky.urs.cz/item/CS_URS_2022_02/997006002"/>
    <hyperlink ref="F222" r:id="rId33" display="https://podminky.urs.cz/item/CS_URS_2022_02/997006005"/>
    <hyperlink ref="F224" r:id="rId34" display="https://podminky.urs.cz/item/CS_URS_2022_02/997006007"/>
    <hyperlink ref="F226" r:id="rId35" display="https://podminky.urs.cz/item/CS_URS_2022_02/997006512"/>
    <hyperlink ref="F233" r:id="rId36" display="https://podminky.urs.cz/item/CS_URS_2022_02/997006519"/>
    <hyperlink ref="F240" r:id="rId37" display="https://podminky.urs.cz/item/CS_URS_2022_02/997013631"/>
    <hyperlink ref="F242" r:id="rId38" display="https://podminky.urs.cz/item/CS_URS_2022_02/997013645"/>
    <hyperlink ref="F244" r:id="rId39" display="https://podminky.urs.cz/item/CS_URS_2022_02/997013655/R"/>
    <hyperlink ref="F247" r:id="rId40" display="https://podminky.urs.cz/item/CS_URS_2022_02/998001123"/>
    <hyperlink ref="F251" r:id="rId41" display="https://podminky.urs.cz/item/CS_URS_2022_02/712340833"/>
    <hyperlink ref="F258" r:id="rId42" display="https://podminky.urs.cz/item/CS_URS_2022_02/767995116"/>
    <hyperlink ref="F262" r:id="rId43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brownfieldu výtopny - východní část, demolice budov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438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102</v>
      </c>
      <c r="G14" s="39"/>
      <c r="H14" s="39"/>
      <c r="I14" s="143" t="s">
        <v>23</v>
      </c>
      <c r="J14" s="147" t="str">
        <f>'Rekapitulace stavby'!AN8</f>
        <v>22. 8. 2022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ROUND((SUM(BE92:BE116)),  2)</f>
        <v>0</v>
      </c>
      <c r="G35" s="39"/>
      <c r="H35" s="39"/>
      <c r="I35" s="158">
        <v>0.20999999999999999</v>
      </c>
      <c r="J35" s="157">
        <f>ROUND(((SUM(BE92:BE116))*I35),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ROUND((SUM(BF92:BF116)),  2)</f>
        <v>0</v>
      </c>
      <c r="G36" s="39"/>
      <c r="H36" s="39"/>
      <c r="I36" s="158">
        <v>0.14999999999999999</v>
      </c>
      <c r="J36" s="157">
        <f>ROUND(((SUM(BF92:BF116))*I36),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ROUND((SUM(BG92:BG116)),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ROUND((SUM(BH92:BH116)),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ROUND((SUM(BI92:BI116)),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Revitalizace brownfieldu výtopny - východní část, demolice budov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01b - Neuznatelné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p.p.č. 1126/1 v k.ú. Horní Slavkov</v>
      </c>
      <c r="G56" s="41"/>
      <c r="H56" s="41"/>
      <c r="I56" s="33" t="s">
        <v>23</v>
      </c>
      <c r="J56" s="73" t="str">
        <f>IF(J14="","",J14)</f>
        <v>22. 8. 2022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Horní Slavkov</v>
      </c>
      <c r="G58" s="41"/>
      <c r="H58" s="41"/>
      <c r="I58" s="33" t="s">
        <v>31</v>
      </c>
      <c r="J58" s="37" t="str">
        <f>E23</f>
        <v>CENTRA STAV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439</v>
      </c>
      <c r="E66" s="178"/>
      <c r="F66" s="178"/>
      <c r="G66" s="178"/>
      <c r="H66" s="178"/>
      <c r="I66" s="178"/>
      <c r="J66" s="179">
        <f>J102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440</v>
      </c>
      <c r="E67" s="183"/>
      <c r="F67" s="183"/>
      <c r="G67" s="183"/>
      <c r="H67" s="183"/>
      <c r="I67" s="183"/>
      <c r="J67" s="184">
        <f>J103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441</v>
      </c>
      <c r="E68" s="183"/>
      <c r="F68" s="183"/>
      <c r="G68" s="183"/>
      <c r="H68" s="183"/>
      <c r="I68" s="183"/>
      <c r="J68" s="184">
        <f>J105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442</v>
      </c>
      <c r="E69" s="183"/>
      <c r="F69" s="183"/>
      <c r="G69" s="183"/>
      <c r="H69" s="183"/>
      <c r="I69" s="183"/>
      <c r="J69" s="184">
        <f>J110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443</v>
      </c>
      <c r="E70" s="183"/>
      <c r="F70" s="183"/>
      <c r="G70" s="183"/>
      <c r="H70" s="183"/>
      <c r="I70" s="183"/>
      <c r="J70" s="184">
        <f>J112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117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Revitalizace brownfieldu výtopny - východní část, demolice budov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98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99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100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01b - Neuznatelné náklady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p.p.č. 1126/1 v k.ú. Horní Slavkov</v>
      </c>
      <c r="G86" s="41"/>
      <c r="H86" s="41"/>
      <c r="I86" s="33" t="s">
        <v>23</v>
      </c>
      <c r="J86" s="73" t="str">
        <f>IF(J14="","",J14)</f>
        <v>22. 8. 2022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Město Horní Slavkov</v>
      </c>
      <c r="G88" s="41"/>
      <c r="H88" s="41"/>
      <c r="I88" s="33" t="s">
        <v>31</v>
      </c>
      <c r="J88" s="37" t="str">
        <f>E23</f>
        <v>CENTRA STAV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118</v>
      </c>
      <c r="D91" s="189" t="s">
        <v>57</v>
      </c>
      <c r="E91" s="189" t="s">
        <v>53</v>
      </c>
      <c r="F91" s="189" t="s">
        <v>54</v>
      </c>
      <c r="G91" s="189" t="s">
        <v>119</v>
      </c>
      <c r="H91" s="189" t="s">
        <v>120</v>
      </c>
      <c r="I91" s="189" t="s">
        <v>121</v>
      </c>
      <c r="J91" s="189" t="s">
        <v>105</v>
      </c>
      <c r="K91" s="190" t="s">
        <v>122</v>
      </c>
      <c r="L91" s="191"/>
      <c r="M91" s="93" t="s">
        <v>19</v>
      </c>
      <c r="N91" s="94" t="s">
        <v>42</v>
      </c>
      <c r="O91" s="94" t="s">
        <v>123</v>
      </c>
      <c r="P91" s="94" t="s">
        <v>124</v>
      </c>
      <c r="Q91" s="94" t="s">
        <v>125</v>
      </c>
      <c r="R91" s="94" t="s">
        <v>126</v>
      </c>
      <c r="S91" s="94" t="s">
        <v>127</v>
      </c>
      <c r="T91" s="95" t="s">
        <v>128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129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P93+P102</f>
        <v>0</v>
      </c>
      <c r="Q92" s="97"/>
      <c r="R92" s="194">
        <f>R93+R102</f>
        <v>0</v>
      </c>
      <c r="S92" s="97"/>
      <c r="T92" s="195">
        <f>T93+T102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106</v>
      </c>
      <c r="BK92" s="196">
        <f>BK93+BK102</f>
        <v>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130</v>
      </c>
      <c r="F93" s="200" t="s">
        <v>131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</f>
        <v>0</v>
      </c>
      <c r="Q93" s="205"/>
      <c r="R93" s="206">
        <f>R94</f>
        <v>0</v>
      </c>
      <c r="S93" s="205"/>
      <c r="T93" s="20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71</v>
      </c>
      <c r="AU93" s="209" t="s">
        <v>72</v>
      </c>
      <c r="AY93" s="208" t="s">
        <v>132</v>
      </c>
      <c r="BK93" s="210">
        <f>BK94</f>
        <v>0</v>
      </c>
    </row>
    <row r="94" s="12" customFormat="1" ht="22.8" customHeight="1">
      <c r="A94" s="12"/>
      <c r="B94" s="197"/>
      <c r="C94" s="198"/>
      <c r="D94" s="199" t="s">
        <v>71</v>
      </c>
      <c r="E94" s="211" t="s">
        <v>183</v>
      </c>
      <c r="F94" s="211" t="s">
        <v>233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SUM(P95:P101)</f>
        <v>0</v>
      </c>
      <c r="Q94" s="205"/>
      <c r="R94" s="206">
        <f>SUM(R95:R101)</f>
        <v>0</v>
      </c>
      <c r="S94" s="205"/>
      <c r="T94" s="207">
        <f>SUM(T95:T101)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71</v>
      </c>
      <c r="AU94" s="209" t="s">
        <v>79</v>
      </c>
      <c r="AY94" s="208" t="s">
        <v>132</v>
      </c>
      <c r="BK94" s="210">
        <f>SUM(BK95:BK101)</f>
        <v>0</v>
      </c>
    </row>
    <row r="95" s="2" customFormat="1" ht="16.5" customHeight="1">
      <c r="A95" s="39"/>
      <c r="B95" s="40"/>
      <c r="C95" s="213" t="s">
        <v>79</v>
      </c>
      <c r="D95" s="213" t="s">
        <v>134</v>
      </c>
      <c r="E95" s="214" t="s">
        <v>444</v>
      </c>
      <c r="F95" s="215" t="s">
        <v>445</v>
      </c>
      <c r="G95" s="216" t="s">
        <v>197</v>
      </c>
      <c r="H95" s="217">
        <v>3077.46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139</v>
      </c>
      <c r="AT95" s="224" t="s">
        <v>134</v>
      </c>
      <c r="AU95" s="224" t="s">
        <v>81</v>
      </c>
      <c r="AY95" s="18" t="s">
        <v>132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139</v>
      </c>
      <c r="BM95" s="224" t="s">
        <v>446</v>
      </c>
    </row>
    <row r="96" s="13" customFormat="1">
      <c r="A96" s="13"/>
      <c r="B96" s="231"/>
      <c r="C96" s="232"/>
      <c r="D96" s="233" t="s">
        <v>143</v>
      </c>
      <c r="E96" s="234" t="s">
        <v>19</v>
      </c>
      <c r="F96" s="235" t="s">
        <v>447</v>
      </c>
      <c r="G96" s="232"/>
      <c r="H96" s="234" t="s">
        <v>19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143</v>
      </c>
      <c r="AU96" s="241" t="s">
        <v>81</v>
      </c>
      <c r="AV96" s="13" t="s">
        <v>79</v>
      </c>
      <c r="AW96" s="13" t="s">
        <v>33</v>
      </c>
      <c r="AX96" s="13" t="s">
        <v>72</v>
      </c>
      <c r="AY96" s="241" t="s">
        <v>132</v>
      </c>
    </row>
    <row r="97" s="14" customFormat="1">
      <c r="A97" s="14"/>
      <c r="B97" s="242"/>
      <c r="C97" s="243"/>
      <c r="D97" s="233" t="s">
        <v>143</v>
      </c>
      <c r="E97" s="244" t="s">
        <v>19</v>
      </c>
      <c r="F97" s="245" t="s">
        <v>448</v>
      </c>
      <c r="G97" s="243"/>
      <c r="H97" s="246">
        <v>3077.46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143</v>
      </c>
      <c r="AU97" s="252" t="s">
        <v>81</v>
      </c>
      <c r="AV97" s="14" t="s">
        <v>81</v>
      </c>
      <c r="AW97" s="14" t="s">
        <v>33</v>
      </c>
      <c r="AX97" s="14" t="s">
        <v>79</v>
      </c>
      <c r="AY97" s="252" t="s">
        <v>132</v>
      </c>
    </row>
    <row r="98" s="2" customFormat="1" ht="16.5" customHeight="1">
      <c r="A98" s="39"/>
      <c r="B98" s="40"/>
      <c r="C98" s="213" t="s">
        <v>81</v>
      </c>
      <c r="D98" s="213" t="s">
        <v>134</v>
      </c>
      <c r="E98" s="214" t="s">
        <v>449</v>
      </c>
      <c r="F98" s="215" t="s">
        <v>450</v>
      </c>
      <c r="G98" s="216" t="s">
        <v>197</v>
      </c>
      <c r="H98" s="217">
        <v>375450.12</v>
      </c>
      <c r="I98" s="218"/>
      <c r="J98" s="219">
        <f>ROUND(I98*H98,2)</f>
        <v>0</v>
      </c>
      <c r="K98" s="215" t="s">
        <v>138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139</v>
      </c>
      <c r="AT98" s="224" t="s">
        <v>134</v>
      </c>
      <c r="AU98" s="224" t="s">
        <v>81</v>
      </c>
      <c r="AY98" s="18" t="s">
        <v>132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139</v>
      </c>
      <c r="BM98" s="224" t="s">
        <v>451</v>
      </c>
    </row>
    <row r="99" s="2" customFormat="1">
      <c r="A99" s="39"/>
      <c r="B99" s="40"/>
      <c r="C99" s="41"/>
      <c r="D99" s="226" t="s">
        <v>141</v>
      </c>
      <c r="E99" s="41"/>
      <c r="F99" s="227" t="s">
        <v>452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141</v>
      </c>
      <c r="AU99" s="18" t="s">
        <v>81</v>
      </c>
    </row>
    <row r="100" s="14" customFormat="1">
      <c r="A100" s="14"/>
      <c r="B100" s="242"/>
      <c r="C100" s="243"/>
      <c r="D100" s="233" t="s">
        <v>143</v>
      </c>
      <c r="E100" s="244" t="s">
        <v>19</v>
      </c>
      <c r="F100" s="245" t="s">
        <v>453</v>
      </c>
      <c r="G100" s="243"/>
      <c r="H100" s="246">
        <v>375450.12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143</v>
      </c>
      <c r="AU100" s="252" t="s">
        <v>81</v>
      </c>
      <c r="AV100" s="14" t="s">
        <v>81</v>
      </c>
      <c r="AW100" s="14" t="s">
        <v>33</v>
      </c>
      <c r="AX100" s="14" t="s">
        <v>79</v>
      </c>
      <c r="AY100" s="252" t="s">
        <v>132</v>
      </c>
    </row>
    <row r="101" s="2" customFormat="1" ht="21.75" customHeight="1">
      <c r="A101" s="39"/>
      <c r="B101" s="40"/>
      <c r="C101" s="213" t="s">
        <v>150</v>
      </c>
      <c r="D101" s="213" t="s">
        <v>134</v>
      </c>
      <c r="E101" s="214" t="s">
        <v>454</v>
      </c>
      <c r="F101" s="215" t="s">
        <v>455</v>
      </c>
      <c r="G101" s="216" t="s">
        <v>197</v>
      </c>
      <c r="H101" s="217">
        <v>3077.46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139</v>
      </c>
      <c r="AT101" s="224" t="s">
        <v>134</v>
      </c>
      <c r="AU101" s="224" t="s">
        <v>81</v>
      </c>
      <c r="AY101" s="18" t="s">
        <v>132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139</v>
      </c>
      <c r="BM101" s="224" t="s">
        <v>456</v>
      </c>
    </row>
    <row r="102" s="12" customFormat="1" ht="25.92" customHeight="1">
      <c r="A102" s="12"/>
      <c r="B102" s="197"/>
      <c r="C102" s="198"/>
      <c r="D102" s="199" t="s">
        <v>71</v>
      </c>
      <c r="E102" s="200" t="s">
        <v>457</v>
      </c>
      <c r="F102" s="200" t="s">
        <v>458</v>
      </c>
      <c r="G102" s="198"/>
      <c r="H102" s="198"/>
      <c r="I102" s="201"/>
      <c r="J102" s="202">
        <f>BK102</f>
        <v>0</v>
      </c>
      <c r="K102" s="198"/>
      <c r="L102" s="203"/>
      <c r="M102" s="204"/>
      <c r="N102" s="205"/>
      <c r="O102" s="205"/>
      <c r="P102" s="206">
        <f>P103+P105+P110+P112</f>
        <v>0</v>
      </c>
      <c r="Q102" s="205"/>
      <c r="R102" s="206">
        <f>R103+R105+R110+R112</f>
        <v>0</v>
      </c>
      <c r="S102" s="205"/>
      <c r="T102" s="207">
        <f>T103+T105+T110+T112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159</v>
      </c>
      <c r="AT102" s="209" t="s">
        <v>71</v>
      </c>
      <c r="AU102" s="209" t="s">
        <v>72</v>
      </c>
      <c r="AY102" s="208" t="s">
        <v>132</v>
      </c>
      <c r="BK102" s="210">
        <f>BK103+BK105+BK110+BK112</f>
        <v>0</v>
      </c>
    </row>
    <row r="103" s="12" customFormat="1" ht="22.8" customHeight="1">
      <c r="A103" s="12"/>
      <c r="B103" s="197"/>
      <c r="C103" s="198"/>
      <c r="D103" s="199" t="s">
        <v>71</v>
      </c>
      <c r="E103" s="211" t="s">
        <v>459</v>
      </c>
      <c r="F103" s="211" t="s">
        <v>460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P104</f>
        <v>0</v>
      </c>
      <c r="Q103" s="205"/>
      <c r="R103" s="206">
        <f>R104</f>
        <v>0</v>
      </c>
      <c r="S103" s="205"/>
      <c r="T103" s="207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159</v>
      </c>
      <c r="AT103" s="209" t="s">
        <v>71</v>
      </c>
      <c r="AU103" s="209" t="s">
        <v>79</v>
      </c>
      <c r="AY103" s="208" t="s">
        <v>132</v>
      </c>
      <c r="BK103" s="210">
        <f>BK104</f>
        <v>0</v>
      </c>
    </row>
    <row r="104" s="2" customFormat="1" ht="16.5" customHeight="1">
      <c r="A104" s="39"/>
      <c r="B104" s="40"/>
      <c r="C104" s="213" t="s">
        <v>139</v>
      </c>
      <c r="D104" s="213" t="s">
        <v>134</v>
      </c>
      <c r="E104" s="214" t="s">
        <v>461</v>
      </c>
      <c r="F104" s="215" t="s">
        <v>462</v>
      </c>
      <c r="G104" s="216" t="s">
        <v>242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463</v>
      </c>
      <c r="AT104" s="224" t="s">
        <v>134</v>
      </c>
      <c r="AU104" s="224" t="s">
        <v>81</v>
      </c>
      <c r="AY104" s="18" t="s">
        <v>132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463</v>
      </c>
      <c r="BM104" s="224" t="s">
        <v>464</v>
      </c>
    </row>
    <row r="105" s="12" customFormat="1" ht="22.8" customHeight="1">
      <c r="A105" s="12"/>
      <c r="B105" s="197"/>
      <c r="C105" s="198"/>
      <c r="D105" s="199" t="s">
        <v>71</v>
      </c>
      <c r="E105" s="211" t="s">
        <v>465</v>
      </c>
      <c r="F105" s="211" t="s">
        <v>466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SUM(P106:P109)</f>
        <v>0</v>
      </c>
      <c r="Q105" s="205"/>
      <c r="R105" s="206">
        <f>SUM(R106:R109)</f>
        <v>0</v>
      </c>
      <c r="S105" s="205"/>
      <c r="T105" s="207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159</v>
      </c>
      <c r="AT105" s="209" t="s">
        <v>71</v>
      </c>
      <c r="AU105" s="209" t="s">
        <v>79</v>
      </c>
      <c r="AY105" s="208" t="s">
        <v>132</v>
      </c>
      <c r="BK105" s="210">
        <f>SUM(BK106:BK109)</f>
        <v>0</v>
      </c>
    </row>
    <row r="106" s="2" customFormat="1" ht="16.5" customHeight="1">
      <c r="A106" s="39"/>
      <c r="B106" s="40"/>
      <c r="C106" s="213" t="s">
        <v>159</v>
      </c>
      <c r="D106" s="213" t="s">
        <v>134</v>
      </c>
      <c r="E106" s="214" t="s">
        <v>467</v>
      </c>
      <c r="F106" s="215" t="s">
        <v>466</v>
      </c>
      <c r="G106" s="216" t="s">
        <v>242</v>
      </c>
      <c r="H106" s="217">
        <v>1</v>
      </c>
      <c r="I106" s="218"/>
      <c r="J106" s="219">
        <f>ROUND(I106*H106,2)</f>
        <v>0</v>
      </c>
      <c r="K106" s="215" t="s">
        <v>138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463</v>
      </c>
      <c r="AT106" s="224" t="s">
        <v>134</v>
      </c>
      <c r="AU106" s="224" t="s">
        <v>81</v>
      </c>
      <c r="AY106" s="18" t="s">
        <v>132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463</v>
      </c>
      <c r="BM106" s="224" t="s">
        <v>468</v>
      </c>
    </row>
    <row r="107" s="2" customFormat="1">
      <c r="A107" s="39"/>
      <c r="B107" s="40"/>
      <c r="C107" s="41"/>
      <c r="D107" s="226" t="s">
        <v>141</v>
      </c>
      <c r="E107" s="41"/>
      <c r="F107" s="227" t="s">
        <v>469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81</v>
      </c>
    </row>
    <row r="108" s="2" customFormat="1" ht="16.5" customHeight="1">
      <c r="A108" s="39"/>
      <c r="B108" s="40"/>
      <c r="C108" s="213" t="s">
        <v>164</v>
      </c>
      <c r="D108" s="213" t="s">
        <v>134</v>
      </c>
      <c r="E108" s="214" t="s">
        <v>470</v>
      </c>
      <c r="F108" s="215" t="s">
        <v>471</v>
      </c>
      <c r="G108" s="216" t="s">
        <v>242</v>
      </c>
      <c r="H108" s="217">
        <v>1</v>
      </c>
      <c r="I108" s="218"/>
      <c r="J108" s="219">
        <f>ROUND(I108*H108,2)</f>
        <v>0</v>
      </c>
      <c r="K108" s="215" t="s">
        <v>138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463</v>
      </c>
      <c r="AT108" s="224" t="s">
        <v>134</v>
      </c>
      <c r="AU108" s="224" t="s">
        <v>81</v>
      </c>
      <c r="AY108" s="18" t="s">
        <v>132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463</v>
      </c>
      <c r="BM108" s="224" t="s">
        <v>472</v>
      </c>
    </row>
    <row r="109" s="2" customFormat="1">
      <c r="A109" s="39"/>
      <c r="B109" s="40"/>
      <c r="C109" s="41"/>
      <c r="D109" s="226" t="s">
        <v>141</v>
      </c>
      <c r="E109" s="41"/>
      <c r="F109" s="227" t="s">
        <v>473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141</v>
      </c>
      <c r="AU109" s="18" t="s">
        <v>81</v>
      </c>
    </row>
    <row r="110" s="12" customFormat="1" ht="22.8" customHeight="1">
      <c r="A110" s="12"/>
      <c r="B110" s="197"/>
      <c r="C110" s="198"/>
      <c r="D110" s="199" t="s">
        <v>71</v>
      </c>
      <c r="E110" s="211" t="s">
        <v>474</v>
      </c>
      <c r="F110" s="211" t="s">
        <v>475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P111</f>
        <v>0</v>
      </c>
      <c r="Q110" s="205"/>
      <c r="R110" s="206">
        <f>R111</f>
        <v>0</v>
      </c>
      <c r="S110" s="205"/>
      <c r="T110" s="207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159</v>
      </c>
      <c r="AT110" s="209" t="s">
        <v>71</v>
      </c>
      <c r="AU110" s="209" t="s">
        <v>79</v>
      </c>
      <c r="AY110" s="208" t="s">
        <v>132</v>
      </c>
      <c r="BK110" s="210">
        <f>BK111</f>
        <v>0</v>
      </c>
    </row>
    <row r="111" s="2" customFormat="1" ht="16.5" customHeight="1">
      <c r="A111" s="39"/>
      <c r="B111" s="40"/>
      <c r="C111" s="213" t="s">
        <v>171</v>
      </c>
      <c r="D111" s="213" t="s">
        <v>134</v>
      </c>
      <c r="E111" s="214" t="s">
        <v>476</v>
      </c>
      <c r="F111" s="215" t="s">
        <v>477</v>
      </c>
      <c r="G111" s="216" t="s">
        <v>478</v>
      </c>
      <c r="H111" s="217">
        <v>10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463</v>
      </c>
      <c r="AT111" s="224" t="s">
        <v>134</v>
      </c>
      <c r="AU111" s="224" t="s">
        <v>81</v>
      </c>
      <c r="AY111" s="18" t="s">
        <v>132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463</v>
      </c>
      <c r="BM111" s="224" t="s">
        <v>479</v>
      </c>
    </row>
    <row r="112" s="12" customFormat="1" ht="22.8" customHeight="1">
      <c r="A112" s="12"/>
      <c r="B112" s="197"/>
      <c r="C112" s="198"/>
      <c r="D112" s="199" t="s">
        <v>71</v>
      </c>
      <c r="E112" s="211" t="s">
        <v>480</v>
      </c>
      <c r="F112" s="211" t="s">
        <v>481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SUM(P113:P116)</f>
        <v>0</v>
      </c>
      <c r="Q112" s="205"/>
      <c r="R112" s="206">
        <f>SUM(R113:R116)</f>
        <v>0</v>
      </c>
      <c r="S112" s="205"/>
      <c r="T112" s="207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159</v>
      </c>
      <c r="AT112" s="209" t="s">
        <v>71</v>
      </c>
      <c r="AU112" s="209" t="s">
        <v>79</v>
      </c>
      <c r="AY112" s="208" t="s">
        <v>132</v>
      </c>
      <c r="BK112" s="210">
        <f>SUM(BK113:BK116)</f>
        <v>0</v>
      </c>
    </row>
    <row r="113" s="2" customFormat="1" ht="21.75" customHeight="1">
      <c r="A113" s="39"/>
      <c r="B113" s="40"/>
      <c r="C113" s="213" t="s">
        <v>176</v>
      </c>
      <c r="D113" s="213" t="s">
        <v>134</v>
      </c>
      <c r="E113" s="214" t="s">
        <v>482</v>
      </c>
      <c r="F113" s="215" t="s">
        <v>483</v>
      </c>
      <c r="G113" s="216" t="s">
        <v>478</v>
      </c>
      <c r="H113" s="217">
        <v>1</v>
      </c>
      <c r="I113" s="218"/>
      <c r="J113" s="219">
        <f>ROUND(I113*H113,2)</f>
        <v>0</v>
      </c>
      <c r="K113" s="215" t="s">
        <v>138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463</v>
      </c>
      <c r="AT113" s="224" t="s">
        <v>134</v>
      </c>
      <c r="AU113" s="224" t="s">
        <v>81</v>
      </c>
      <c r="AY113" s="18" t="s">
        <v>132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463</v>
      </c>
      <c r="BM113" s="224" t="s">
        <v>484</v>
      </c>
    </row>
    <row r="114" s="2" customFormat="1">
      <c r="A114" s="39"/>
      <c r="B114" s="40"/>
      <c r="C114" s="41"/>
      <c r="D114" s="226" t="s">
        <v>141</v>
      </c>
      <c r="E114" s="41"/>
      <c r="F114" s="227" t="s">
        <v>485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141</v>
      </c>
      <c r="AU114" s="18" t="s">
        <v>81</v>
      </c>
    </row>
    <row r="115" s="2" customFormat="1" ht="16.5" customHeight="1">
      <c r="A115" s="39"/>
      <c r="B115" s="40"/>
      <c r="C115" s="213" t="s">
        <v>183</v>
      </c>
      <c r="D115" s="213" t="s">
        <v>134</v>
      </c>
      <c r="E115" s="214" t="s">
        <v>486</v>
      </c>
      <c r="F115" s="215" t="s">
        <v>487</v>
      </c>
      <c r="G115" s="216" t="s">
        <v>242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463</v>
      </c>
      <c r="AT115" s="224" t="s">
        <v>134</v>
      </c>
      <c r="AU115" s="224" t="s">
        <v>81</v>
      </c>
      <c r="AY115" s="18" t="s">
        <v>132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463</v>
      </c>
      <c r="BM115" s="224" t="s">
        <v>488</v>
      </c>
    </row>
    <row r="116" s="2" customFormat="1">
      <c r="A116" s="39"/>
      <c r="B116" s="40"/>
      <c r="C116" s="41"/>
      <c r="D116" s="233" t="s">
        <v>248</v>
      </c>
      <c r="E116" s="41"/>
      <c r="F116" s="264" t="s">
        <v>489</v>
      </c>
      <c r="G116" s="41"/>
      <c r="H116" s="41"/>
      <c r="I116" s="228"/>
      <c r="J116" s="41"/>
      <c r="K116" s="41"/>
      <c r="L116" s="45"/>
      <c r="M116" s="265"/>
      <c r="N116" s="266"/>
      <c r="O116" s="267"/>
      <c r="P116" s="267"/>
      <c r="Q116" s="267"/>
      <c r="R116" s="267"/>
      <c r="S116" s="267"/>
      <c r="T116" s="268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248</v>
      </c>
      <c r="AU116" s="18" t="s">
        <v>81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GZhyFR4Rrf3XfiWiWIDnOkRf05p7TvOkSxGb8bszBW1hIqBrHWJS3CyZK0pKW1G+/iqNJnR3fvS0lVPLk770Lg==" hashValue="tjqCGdSyVhPiHII4OH4XgJPJqdzd2ZpOwa7C7PxbwFwKTCaSOj8Pdk46mJp3FbSU5rAL2J2KMWX3wPof86MJoA==" algorithmName="SHA-512" password="80EB"/>
  <autoFilter ref="C91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9" r:id="rId1" display="https://podminky.urs.cz/item/CS_URS_2022_02/944611211"/>
    <hyperlink ref="F107" r:id="rId2" display="https://podminky.urs.cz/item/CS_URS_2022_02/030001000"/>
    <hyperlink ref="F109" r:id="rId3" display="https://podminky.urs.cz/item/CS_URS_2022_02/033002000/R"/>
    <hyperlink ref="F114" r:id="rId4" display="https://podminky.urs.cz/item/CS_URS_2022_02/094002000/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brownfieldu výtopny - východní část, demolice budov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490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491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102</v>
      </c>
      <c r="G14" s="39"/>
      <c r="H14" s="39"/>
      <c r="I14" s="143" t="s">
        <v>23</v>
      </c>
      <c r="J14" s="147" t="str">
        <f>'Rekapitulace stavby'!AN8</f>
        <v>22. 8. 2022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ROUND((SUM(BE96:BE220)),  2)</f>
        <v>0</v>
      </c>
      <c r="G35" s="39"/>
      <c r="H35" s="39"/>
      <c r="I35" s="158">
        <v>0.20999999999999999</v>
      </c>
      <c r="J35" s="157">
        <f>ROUND(((SUM(BE96:BE220))*I35),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ROUND((SUM(BF96:BF220)),  2)</f>
        <v>0</v>
      </c>
      <c r="G36" s="39"/>
      <c r="H36" s="39"/>
      <c r="I36" s="158">
        <v>0.14999999999999999</v>
      </c>
      <c r="J36" s="157">
        <f>ROUND(((SUM(BF96:BF220))*I36),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ROUND((SUM(BG96:BG220)),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ROUND((SUM(BH96:BH220)),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ROUND((SUM(BI96:BI220)),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Revitalizace brownfieldu výtopny - východní část, demolice budov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490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02a - Uznatelné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p.p.č. 1126/1 v k.ú. Horní Slavkov</v>
      </c>
      <c r="G56" s="41"/>
      <c r="H56" s="41"/>
      <c r="I56" s="33" t="s">
        <v>23</v>
      </c>
      <c r="J56" s="73" t="str">
        <f>IF(J14="","",J14)</f>
        <v>22. 8. 2022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Horní Slavkov</v>
      </c>
      <c r="G58" s="41"/>
      <c r="H58" s="41"/>
      <c r="I58" s="33" t="s">
        <v>31</v>
      </c>
      <c r="J58" s="37" t="str">
        <f>E23</f>
        <v>CENTRA STAV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111</v>
      </c>
      <c r="E66" s="183"/>
      <c r="F66" s="183"/>
      <c r="G66" s="183"/>
      <c r="H66" s="183"/>
      <c r="I66" s="183"/>
      <c r="J66" s="184">
        <f>J104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J145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J169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114</v>
      </c>
      <c r="E69" s="178"/>
      <c r="F69" s="178"/>
      <c r="G69" s="178"/>
      <c r="H69" s="178"/>
      <c r="I69" s="178"/>
      <c r="J69" s="179">
        <f>J172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492</v>
      </c>
      <c r="E70" s="183"/>
      <c r="F70" s="183"/>
      <c r="G70" s="183"/>
      <c r="H70" s="183"/>
      <c r="I70" s="183"/>
      <c r="J70" s="184">
        <f>J173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493</v>
      </c>
      <c r="E71" s="183"/>
      <c r="F71" s="183"/>
      <c r="G71" s="183"/>
      <c r="H71" s="183"/>
      <c r="I71" s="183"/>
      <c r="J71" s="184">
        <f>J180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494</v>
      </c>
      <c r="E72" s="183"/>
      <c r="F72" s="183"/>
      <c r="G72" s="183"/>
      <c r="H72" s="183"/>
      <c r="I72" s="183"/>
      <c r="J72" s="184">
        <f>J183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495</v>
      </c>
      <c r="E73" s="183"/>
      <c r="F73" s="183"/>
      <c r="G73" s="183"/>
      <c r="H73" s="183"/>
      <c r="I73" s="183"/>
      <c r="J73" s="184">
        <f>J194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116</v>
      </c>
      <c r="E74" s="183"/>
      <c r="F74" s="183"/>
      <c r="G74" s="183"/>
      <c r="H74" s="183"/>
      <c r="I74" s="183"/>
      <c r="J74" s="184">
        <f>J199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117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Revitalizace brownfieldu výtopny - východní část, demolice budov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98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490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100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02a - Uznatelné náklady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p.p.č. 1126/1 v k.ú. Horní Slavkov</v>
      </c>
      <c r="G90" s="41"/>
      <c r="H90" s="41"/>
      <c r="I90" s="33" t="s">
        <v>23</v>
      </c>
      <c r="J90" s="73" t="str">
        <f>IF(J14="","",J14)</f>
        <v>22. 8. 2022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Město Horní Slavkov</v>
      </c>
      <c r="G92" s="41"/>
      <c r="H92" s="41"/>
      <c r="I92" s="33" t="s">
        <v>31</v>
      </c>
      <c r="J92" s="37" t="str">
        <f>E23</f>
        <v>CENTRA STAV s.r.o.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118</v>
      </c>
      <c r="D95" s="189" t="s">
        <v>57</v>
      </c>
      <c r="E95" s="189" t="s">
        <v>53</v>
      </c>
      <c r="F95" s="189" t="s">
        <v>54</v>
      </c>
      <c r="G95" s="189" t="s">
        <v>119</v>
      </c>
      <c r="H95" s="189" t="s">
        <v>120</v>
      </c>
      <c r="I95" s="189" t="s">
        <v>121</v>
      </c>
      <c r="J95" s="189" t="s">
        <v>105</v>
      </c>
      <c r="K95" s="190" t="s">
        <v>122</v>
      </c>
      <c r="L95" s="191"/>
      <c r="M95" s="93" t="s">
        <v>19</v>
      </c>
      <c r="N95" s="94" t="s">
        <v>42</v>
      </c>
      <c r="O95" s="94" t="s">
        <v>123</v>
      </c>
      <c r="P95" s="94" t="s">
        <v>124</v>
      </c>
      <c r="Q95" s="94" t="s">
        <v>125</v>
      </c>
      <c r="R95" s="94" t="s">
        <v>126</v>
      </c>
      <c r="S95" s="94" t="s">
        <v>127</v>
      </c>
      <c r="T95" s="95" t="s">
        <v>128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129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P97+P172</f>
        <v>0</v>
      </c>
      <c r="Q96" s="97"/>
      <c r="R96" s="194">
        <f>R97+R172</f>
        <v>25.402498439999999</v>
      </c>
      <c r="S96" s="97"/>
      <c r="T96" s="195">
        <f>T97+T172</f>
        <v>97.340269599999999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106</v>
      </c>
      <c r="BK96" s="196">
        <f>BK97+BK172</f>
        <v>0</v>
      </c>
    </row>
    <row r="97" s="12" customFormat="1" ht="25.92" customHeight="1">
      <c r="A97" s="12"/>
      <c r="B97" s="197"/>
      <c r="C97" s="198"/>
      <c r="D97" s="199" t="s">
        <v>71</v>
      </c>
      <c r="E97" s="200" t="s">
        <v>130</v>
      </c>
      <c r="F97" s="200" t="s">
        <v>131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P98+P104+P145+P169</f>
        <v>0</v>
      </c>
      <c r="Q97" s="205"/>
      <c r="R97" s="206">
        <f>R98+R104+R145+R169</f>
        <v>25.312244999999997</v>
      </c>
      <c r="S97" s="205"/>
      <c r="T97" s="207">
        <f>T98+T104+T145+T169</f>
        <v>83.983599999999996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72</v>
      </c>
      <c r="AY97" s="208" t="s">
        <v>132</v>
      </c>
      <c r="BK97" s="210">
        <f>BK98+BK104+BK145+BK169</f>
        <v>0</v>
      </c>
    </row>
    <row r="98" s="12" customFormat="1" ht="22.8" customHeight="1">
      <c r="A98" s="12"/>
      <c r="B98" s="197"/>
      <c r="C98" s="198"/>
      <c r="D98" s="199" t="s">
        <v>71</v>
      </c>
      <c r="E98" s="211" t="s">
        <v>79</v>
      </c>
      <c r="F98" s="211" t="s">
        <v>133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SUM(P99:P103)</f>
        <v>0</v>
      </c>
      <c r="Q98" s="205"/>
      <c r="R98" s="206">
        <f>SUM(R99:R103)</f>
        <v>25.271999999999998</v>
      </c>
      <c r="S98" s="205"/>
      <c r="T98" s="207">
        <f>SUM(T99:T103)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79</v>
      </c>
      <c r="AT98" s="209" t="s">
        <v>71</v>
      </c>
      <c r="AU98" s="209" t="s">
        <v>79</v>
      </c>
      <c r="AY98" s="208" t="s">
        <v>132</v>
      </c>
      <c r="BK98" s="210">
        <f>SUM(BK99:BK103)</f>
        <v>0</v>
      </c>
    </row>
    <row r="99" s="2" customFormat="1" ht="24.15" customHeight="1">
      <c r="A99" s="39"/>
      <c r="B99" s="40"/>
      <c r="C99" s="213" t="s">
        <v>79</v>
      </c>
      <c r="D99" s="213" t="s">
        <v>134</v>
      </c>
      <c r="E99" s="214" t="s">
        <v>184</v>
      </c>
      <c r="F99" s="215" t="s">
        <v>185</v>
      </c>
      <c r="G99" s="216" t="s">
        <v>137</v>
      </c>
      <c r="H99" s="217">
        <v>14.039999999999999</v>
      </c>
      <c r="I99" s="218"/>
      <c r="J99" s="219">
        <f>ROUND(I99*H99,2)</f>
        <v>0</v>
      </c>
      <c r="K99" s="215" t="s">
        <v>138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139</v>
      </c>
      <c r="AT99" s="224" t="s">
        <v>134</v>
      </c>
      <c r="AU99" s="224" t="s">
        <v>81</v>
      </c>
      <c r="AY99" s="18" t="s">
        <v>132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139</v>
      </c>
      <c r="BM99" s="224" t="s">
        <v>496</v>
      </c>
    </row>
    <row r="100" s="2" customFormat="1">
      <c r="A100" s="39"/>
      <c r="B100" s="40"/>
      <c r="C100" s="41"/>
      <c r="D100" s="226" t="s">
        <v>141</v>
      </c>
      <c r="E100" s="41"/>
      <c r="F100" s="227" t="s">
        <v>187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141</v>
      </c>
      <c r="AU100" s="18" t="s">
        <v>81</v>
      </c>
    </row>
    <row r="101" s="13" customFormat="1">
      <c r="A101" s="13"/>
      <c r="B101" s="231"/>
      <c r="C101" s="232"/>
      <c r="D101" s="233" t="s">
        <v>143</v>
      </c>
      <c r="E101" s="234" t="s">
        <v>19</v>
      </c>
      <c r="F101" s="235" t="s">
        <v>497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143</v>
      </c>
      <c r="AU101" s="241" t="s">
        <v>81</v>
      </c>
      <c r="AV101" s="13" t="s">
        <v>79</v>
      </c>
      <c r="AW101" s="13" t="s">
        <v>33</v>
      </c>
      <c r="AX101" s="13" t="s">
        <v>72</v>
      </c>
      <c r="AY101" s="241" t="s">
        <v>132</v>
      </c>
    </row>
    <row r="102" s="14" customFormat="1">
      <c r="A102" s="14"/>
      <c r="B102" s="242"/>
      <c r="C102" s="243"/>
      <c r="D102" s="233" t="s">
        <v>143</v>
      </c>
      <c r="E102" s="244" t="s">
        <v>19</v>
      </c>
      <c r="F102" s="245" t="s">
        <v>498</v>
      </c>
      <c r="G102" s="243"/>
      <c r="H102" s="246">
        <v>14.039999999999999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143</v>
      </c>
      <c r="AU102" s="252" t="s">
        <v>81</v>
      </c>
      <c r="AV102" s="14" t="s">
        <v>81</v>
      </c>
      <c r="AW102" s="14" t="s">
        <v>33</v>
      </c>
      <c r="AX102" s="14" t="s">
        <v>79</v>
      </c>
      <c r="AY102" s="252" t="s">
        <v>132</v>
      </c>
    </row>
    <row r="103" s="2" customFormat="1" ht="16.5" customHeight="1">
      <c r="A103" s="39"/>
      <c r="B103" s="40"/>
      <c r="C103" s="269" t="s">
        <v>81</v>
      </c>
      <c r="D103" s="269" t="s">
        <v>499</v>
      </c>
      <c r="E103" s="270" t="s">
        <v>500</v>
      </c>
      <c r="F103" s="271" t="s">
        <v>501</v>
      </c>
      <c r="G103" s="272" t="s">
        <v>137</v>
      </c>
      <c r="H103" s="273">
        <v>14.039999999999999</v>
      </c>
      <c r="I103" s="274"/>
      <c r="J103" s="275">
        <f>ROUND(I103*H103,2)</f>
        <v>0</v>
      </c>
      <c r="K103" s="271" t="s">
        <v>19</v>
      </c>
      <c r="L103" s="276"/>
      <c r="M103" s="277" t="s">
        <v>19</v>
      </c>
      <c r="N103" s="278" t="s">
        <v>43</v>
      </c>
      <c r="O103" s="85"/>
      <c r="P103" s="222">
        <f>O103*H103</f>
        <v>0</v>
      </c>
      <c r="Q103" s="222">
        <v>1.8</v>
      </c>
      <c r="R103" s="222">
        <f>Q103*H103</f>
        <v>25.271999999999998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176</v>
      </c>
      <c r="AT103" s="224" t="s">
        <v>499</v>
      </c>
      <c r="AU103" s="224" t="s">
        <v>81</v>
      </c>
      <c r="AY103" s="18" t="s">
        <v>132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139</v>
      </c>
      <c r="BM103" s="224" t="s">
        <v>502</v>
      </c>
    </row>
    <row r="104" s="12" customFormat="1" ht="22.8" customHeight="1">
      <c r="A104" s="12"/>
      <c r="B104" s="197"/>
      <c r="C104" s="198"/>
      <c r="D104" s="199" t="s">
        <v>71</v>
      </c>
      <c r="E104" s="211" t="s">
        <v>183</v>
      </c>
      <c r="F104" s="211" t="s">
        <v>233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SUM(P105:P144)</f>
        <v>0</v>
      </c>
      <c r="Q104" s="205"/>
      <c r="R104" s="206">
        <f>SUM(R105:R144)</f>
        <v>0</v>
      </c>
      <c r="S104" s="205"/>
      <c r="T104" s="207">
        <f>SUM(T105:T144)</f>
        <v>83.983599999999996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79</v>
      </c>
      <c r="AT104" s="209" t="s">
        <v>71</v>
      </c>
      <c r="AU104" s="209" t="s">
        <v>79</v>
      </c>
      <c r="AY104" s="208" t="s">
        <v>132</v>
      </c>
      <c r="BK104" s="210">
        <f>SUM(BK105:BK144)</f>
        <v>0</v>
      </c>
    </row>
    <row r="105" s="2" customFormat="1" ht="24.15" customHeight="1">
      <c r="A105" s="39"/>
      <c r="B105" s="40"/>
      <c r="C105" s="213" t="s">
        <v>150</v>
      </c>
      <c r="D105" s="213" t="s">
        <v>134</v>
      </c>
      <c r="E105" s="214" t="s">
        <v>503</v>
      </c>
      <c r="F105" s="215" t="s">
        <v>504</v>
      </c>
      <c r="G105" s="216" t="s">
        <v>197</v>
      </c>
      <c r="H105" s="217">
        <v>5</v>
      </c>
      <c r="I105" s="218"/>
      <c r="J105" s="219">
        <f>ROUND(I105*H105,2)</f>
        <v>0</v>
      </c>
      <c r="K105" s="215" t="s">
        <v>138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0.075999999999999998</v>
      </c>
      <c r="T105" s="223">
        <f>S105*H105</f>
        <v>0.38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139</v>
      </c>
      <c r="AT105" s="224" t="s">
        <v>134</v>
      </c>
      <c r="AU105" s="224" t="s">
        <v>81</v>
      </c>
      <c r="AY105" s="18" t="s">
        <v>132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139</v>
      </c>
      <c r="BM105" s="224" t="s">
        <v>505</v>
      </c>
    </row>
    <row r="106" s="2" customFormat="1">
      <c r="A106" s="39"/>
      <c r="B106" s="40"/>
      <c r="C106" s="41"/>
      <c r="D106" s="226" t="s">
        <v>141</v>
      </c>
      <c r="E106" s="41"/>
      <c r="F106" s="227" t="s">
        <v>506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141</v>
      </c>
      <c r="AU106" s="18" t="s">
        <v>81</v>
      </c>
    </row>
    <row r="107" s="14" customFormat="1">
      <c r="A107" s="14"/>
      <c r="B107" s="242"/>
      <c r="C107" s="243"/>
      <c r="D107" s="233" t="s">
        <v>143</v>
      </c>
      <c r="E107" s="244" t="s">
        <v>19</v>
      </c>
      <c r="F107" s="245" t="s">
        <v>507</v>
      </c>
      <c r="G107" s="243"/>
      <c r="H107" s="246">
        <v>3.2000000000000002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143</v>
      </c>
      <c r="AU107" s="252" t="s">
        <v>81</v>
      </c>
      <c r="AV107" s="14" t="s">
        <v>81</v>
      </c>
      <c r="AW107" s="14" t="s">
        <v>33</v>
      </c>
      <c r="AX107" s="14" t="s">
        <v>72</v>
      </c>
      <c r="AY107" s="252" t="s">
        <v>132</v>
      </c>
    </row>
    <row r="108" s="14" customFormat="1">
      <c r="A108" s="14"/>
      <c r="B108" s="242"/>
      <c r="C108" s="243"/>
      <c r="D108" s="233" t="s">
        <v>143</v>
      </c>
      <c r="E108" s="244" t="s">
        <v>19</v>
      </c>
      <c r="F108" s="245" t="s">
        <v>508</v>
      </c>
      <c r="G108" s="243"/>
      <c r="H108" s="246">
        <v>1.8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143</v>
      </c>
      <c r="AU108" s="252" t="s">
        <v>81</v>
      </c>
      <c r="AV108" s="14" t="s">
        <v>81</v>
      </c>
      <c r="AW108" s="14" t="s">
        <v>33</v>
      </c>
      <c r="AX108" s="14" t="s">
        <v>72</v>
      </c>
      <c r="AY108" s="252" t="s">
        <v>132</v>
      </c>
    </row>
    <row r="109" s="15" customFormat="1">
      <c r="A109" s="15"/>
      <c r="B109" s="253"/>
      <c r="C109" s="254"/>
      <c r="D109" s="233" t="s">
        <v>143</v>
      </c>
      <c r="E109" s="255" t="s">
        <v>19</v>
      </c>
      <c r="F109" s="256" t="s">
        <v>192</v>
      </c>
      <c r="G109" s="254"/>
      <c r="H109" s="257">
        <v>5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143</v>
      </c>
      <c r="AU109" s="263" t="s">
        <v>81</v>
      </c>
      <c r="AV109" s="15" t="s">
        <v>139</v>
      </c>
      <c r="AW109" s="15" t="s">
        <v>33</v>
      </c>
      <c r="AX109" s="15" t="s">
        <v>79</v>
      </c>
      <c r="AY109" s="263" t="s">
        <v>132</v>
      </c>
    </row>
    <row r="110" s="2" customFormat="1" ht="24.15" customHeight="1">
      <c r="A110" s="39"/>
      <c r="B110" s="40"/>
      <c r="C110" s="213" t="s">
        <v>139</v>
      </c>
      <c r="D110" s="213" t="s">
        <v>134</v>
      </c>
      <c r="E110" s="214" t="s">
        <v>509</v>
      </c>
      <c r="F110" s="215" t="s">
        <v>510</v>
      </c>
      <c r="G110" s="216" t="s">
        <v>197</v>
      </c>
      <c r="H110" s="217">
        <v>1.3</v>
      </c>
      <c r="I110" s="218"/>
      <c r="J110" s="219">
        <f>ROUND(I110*H110,2)</f>
        <v>0</v>
      </c>
      <c r="K110" s="215" t="s">
        <v>138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0.037999999999999999</v>
      </c>
      <c r="T110" s="223">
        <f>S110*H110</f>
        <v>0.049399999999999999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139</v>
      </c>
      <c r="AT110" s="224" t="s">
        <v>134</v>
      </c>
      <c r="AU110" s="224" t="s">
        <v>81</v>
      </c>
      <c r="AY110" s="18" t="s">
        <v>132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139</v>
      </c>
      <c r="BM110" s="224" t="s">
        <v>511</v>
      </c>
    </row>
    <row r="111" s="2" customFormat="1">
      <c r="A111" s="39"/>
      <c r="B111" s="40"/>
      <c r="C111" s="41"/>
      <c r="D111" s="226" t="s">
        <v>141</v>
      </c>
      <c r="E111" s="41"/>
      <c r="F111" s="227" t="s">
        <v>512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141</v>
      </c>
      <c r="AU111" s="18" t="s">
        <v>81</v>
      </c>
    </row>
    <row r="112" s="14" customFormat="1">
      <c r="A112" s="14"/>
      <c r="B112" s="242"/>
      <c r="C112" s="243"/>
      <c r="D112" s="233" t="s">
        <v>143</v>
      </c>
      <c r="E112" s="244" t="s">
        <v>19</v>
      </c>
      <c r="F112" s="245" t="s">
        <v>513</v>
      </c>
      <c r="G112" s="243"/>
      <c r="H112" s="246">
        <v>1.3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143</v>
      </c>
      <c r="AU112" s="252" t="s">
        <v>81</v>
      </c>
      <c r="AV112" s="14" t="s">
        <v>81</v>
      </c>
      <c r="AW112" s="14" t="s">
        <v>33</v>
      </c>
      <c r="AX112" s="14" t="s">
        <v>79</v>
      </c>
      <c r="AY112" s="252" t="s">
        <v>132</v>
      </c>
    </row>
    <row r="113" s="2" customFormat="1" ht="24.15" customHeight="1">
      <c r="A113" s="39"/>
      <c r="B113" s="40"/>
      <c r="C113" s="213" t="s">
        <v>159</v>
      </c>
      <c r="D113" s="213" t="s">
        <v>134</v>
      </c>
      <c r="E113" s="214" t="s">
        <v>514</v>
      </c>
      <c r="F113" s="215" t="s">
        <v>515</v>
      </c>
      <c r="G113" s="216" t="s">
        <v>197</v>
      </c>
      <c r="H113" s="217">
        <v>6.5999999999999996</v>
      </c>
      <c r="I113" s="218"/>
      <c r="J113" s="219">
        <f>ROUND(I113*H113,2)</f>
        <v>0</v>
      </c>
      <c r="K113" s="215" t="s">
        <v>138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0.26100000000000001</v>
      </c>
      <c r="T113" s="223">
        <f>S113*H113</f>
        <v>1.7225999999999999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139</v>
      </c>
      <c r="AT113" s="224" t="s">
        <v>134</v>
      </c>
      <c r="AU113" s="224" t="s">
        <v>81</v>
      </c>
      <c r="AY113" s="18" t="s">
        <v>132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139</v>
      </c>
      <c r="BM113" s="224" t="s">
        <v>516</v>
      </c>
    </row>
    <row r="114" s="2" customFormat="1">
      <c r="A114" s="39"/>
      <c r="B114" s="40"/>
      <c r="C114" s="41"/>
      <c r="D114" s="226" t="s">
        <v>141</v>
      </c>
      <c r="E114" s="41"/>
      <c r="F114" s="227" t="s">
        <v>517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141</v>
      </c>
      <c r="AU114" s="18" t="s">
        <v>81</v>
      </c>
    </row>
    <row r="115" s="14" customFormat="1">
      <c r="A115" s="14"/>
      <c r="B115" s="242"/>
      <c r="C115" s="243"/>
      <c r="D115" s="233" t="s">
        <v>143</v>
      </c>
      <c r="E115" s="244" t="s">
        <v>19</v>
      </c>
      <c r="F115" s="245" t="s">
        <v>518</v>
      </c>
      <c r="G115" s="243"/>
      <c r="H115" s="246">
        <v>8.4000000000000004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143</v>
      </c>
      <c r="AU115" s="252" t="s">
        <v>81</v>
      </c>
      <c r="AV115" s="14" t="s">
        <v>81</v>
      </c>
      <c r="AW115" s="14" t="s">
        <v>33</v>
      </c>
      <c r="AX115" s="14" t="s">
        <v>72</v>
      </c>
      <c r="AY115" s="252" t="s">
        <v>132</v>
      </c>
    </row>
    <row r="116" s="14" customFormat="1">
      <c r="A116" s="14"/>
      <c r="B116" s="242"/>
      <c r="C116" s="243"/>
      <c r="D116" s="233" t="s">
        <v>143</v>
      </c>
      <c r="E116" s="244" t="s">
        <v>19</v>
      </c>
      <c r="F116" s="245" t="s">
        <v>519</v>
      </c>
      <c r="G116" s="243"/>
      <c r="H116" s="246">
        <v>-1.8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143</v>
      </c>
      <c r="AU116" s="252" t="s">
        <v>81</v>
      </c>
      <c r="AV116" s="14" t="s">
        <v>81</v>
      </c>
      <c r="AW116" s="14" t="s">
        <v>33</v>
      </c>
      <c r="AX116" s="14" t="s">
        <v>72</v>
      </c>
      <c r="AY116" s="252" t="s">
        <v>132</v>
      </c>
    </row>
    <row r="117" s="15" customFormat="1">
      <c r="A117" s="15"/>
      <c r="B117" s="253"/>
      <c r="C117" s="254"/>
      <c r="D117" s="233" t="s">
        <v>143</v>
      </c>
      <c r="E117" s="255" t="s">
        <v>19</v>
      </c>
      <c r="F117" s="256" t="s">
        <v>192</v>
      </c>
      <c r="G117" s="254"/>
      <c r="H117" s="257">
        <v>6.5999999999999996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3" t="s">
        <v>143</v>
      </c>
      <c r="AU117" s="263" t="s">
        <v>81</v>
      </c>
      <c r="AV117" s="15" t="s">
        <v>139</v>
      </c>
      <c r="AW117" s="15" t="s">
        <v>33</v>
      </c>
      <c r="AX117" s="15" t="s">
        <v>79</v>
      </c>
      <c r="AY117" s="263" t="s">
        <v>132</v>
      </c>
    </row>
    <row r="118" s="2" customFormat="1" ht="24.15" customHeight="1">
      <c r="A118" s="39"/>
      <c r="B118" s="40"/>
      <c r="C118" s="213" t="s">
        <v>164</v>
      </c>
      <c r="D118" s="213" t="s">
        <v>134</v>
      </c>
      <c r="E118" s="214" t="s">
        <v>520</v>
      </c>
      <c r="F118" s="215" t="s">
        <v>521</v>
      </c>
      <c r="G118" s="216" t="s">
        <v>137</v>
      </c>
      <c r="H118" s="217">
        <v>11.91</v>
      </c>
      <c r="I118" s="218"/>
      <c r="J118" s="219">
        <f>ROUND(I118*H118,2)</f>
        <v>0</v>
      </c>
      <c r="K118" s="215" t="s">
        <v>138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1.8</v>
      </c>
      <c r="T118" s="223">
        <f>S118*H118</f>
        <v>21.438000000000002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139</v>
      </c>
      <c r="AT118" s="224" t="s">
        <v>134</v>
      </c>
      <c r="AU118" s="224" t="s">
        <v>81</v>
      </c>
      <c r="AY118" s="18" t="s">
        <v>132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139</v>
      </c>
      <c r="BM118" s="224" t="s">
        <v>522</v>
      </c>
    </row>
    <row r="119" s="2" customFormat="1">
      <c r="A119" s="39"/>
      <c r="B119" s="40"/>
      <c r="C119" s="41"/>
      <c r="D119" s="226" t="s">
        <v>141</v>
      </c>
      <c r="E119" s="41"/>
      <c r="F119" s="227" t="s">
        <v>523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141</v>
      </c>
      <c r="AU119" s="18" t="s">
        <v>81</v>
      </c>
    </row>
    <row r="120" s="14" customFormat="1">
      <c r="A120" s="14"/>
      <c r="B120" s="242"/>
      <c r="C120" s="243"/>
      <c r="D120" s="233" t="s">
        <v>143</v>
      </c>
      <c r="E120" s="244" t="s">
        <v>19</v>
      </c>
      <c r="F120" s="245" t="s">
        <v>524</v>
      </c>
      <c r="G120" s="243"/>
      <c r="H120" s="246">
        <v>13.44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143</v>
      </c>
      <c r="AU120" s="252" t="s">
        <v>81</v>
      </c>
      <c r="AV120" s="14" t="s">
        <v>81</v>
      </c>
      <c r="AW120" s="14" t="s">
        <v>33</v>
      </c>
      <c r="AX120" s="14" t="s">
        <v>72</v>
      </c>
      <c r="AY120" s="252" t="s">
        <v>132</v>
      </c>
    </row>
    <row r="121" s="14" customFormat="1">
      <c r="A121" s="14"/>
      <c r="B121" s="242"/>
      <c r="C121" s="243"/>
      <c r="D121" s="233" t="s">
        <v>143</v>
      </c>
      <c r="E121" s="244" t="s">
        <v>19</v>
      </c>
      <c r="F121" s="245" t="s">
        <v>525</v>
      </c>
      <c r="G121" s="243"/>
      <c r="H121" s="246">
        <v>-0.54000000000000004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143</v>
      </c>
      <c r="AU121" s="252" t="s">
        <v>81</v>
      </c>
      <c r="AV121" s="14" t="s">
        <v>81</v>
      </c>
      <c r="AW121" s="14" t="s">
        <v>33</v>
      </c>
      <c r="AX121" s="14" t="s">
        <v>72</v>
      </c>
      <c r="AY121" s="252" t="s">
        <v>132</v>
      </c>
    </row>
    <row r="122" s="14" customFormat="1">
      <c r="A122" s="14"/>
      <c r="B122" s="242"/>
      <c r="C122" s="243"/>
      <c r="D122" s="233" t="s">
        <v>143</v>
      </c>
      <c r="E122" s="244" t="s">
        <v>19</v>
      </c>
      <c r="F122" s="245" t="s">
        <v>526</v>
      </c>
      <c r="G122" s="243"/>
      <c r="H122" s="246">
        <v>-0.59999999999999998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143</v>
      </c>
      <c r="AU122" s="252" t="s">
        <v>81</v>
      </c>
      <c r="AV122" s="14" t="s">
        <v>81</v>
      </c>
      <c r="AW122" s="14" t="s">
        <v>33</v>
      </c>
      <c r="AX122" s="14" t="s">
        <v>72</v>
      </c>
      <c r="AY122" s="252" t="s">
        <v>132</v>
      </c>
    </row>
    <row r="123" s="14" customFormat="1">
      <c r="A123" s="14"/>
      <c r="B123" s="242"/>
      <c r="C123" s="243"/>
      <c r="D123" s="233" t="s">
        <v>143</v>
      </c>
      <c r="E123" s="244" t="s">
        <v>19</v>
      </c>
      <c r="F123" s="245" t="s">
        <v>527</v>
      </c>
      <c r="G123" s="243"/>
      <c r="H123" s="246">
        <v>-0.39000000000000001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143</v>
      </c>
      <c r="AU123" s="252" t="s">
        <v>81</v>
      </c>
      <c r="AV123" s="14" t="s">
        <v>81</v>
      </c>
      <c r="AW123" s="14" t="s">
        <v>33</v>
      </c>
      <c r="AX123" s="14" t="s">
        <v>72</v>
      </c>
      <c r="AY123" s="252" t="s">
        <v>132</v>
      </c>
    </row>
    <row r="124" s="15" customFormat="1">
      <c r="A124" s="15"/>
      <c r="B124" s="253"/>
      <c r="C124" s="254"/>
      <c r="D124" s="233" t="s">
        <v>143</v>
      </c>
      <c r="E124" s="255" t="s">
        <v>19</v>
      </c>
      <c r="F124" s="256" t="s">
        <v>192</v>
      </c>
      <c r="G124" s="254"/>
      <c r="H124" s="257">
        <v>11.91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3" t="s">
        <v>143</v>
      </c>
      <c r="AU124" s="263" t="s">
        <v>81</v>
      </c>
      <c r="AV124" s="15" t="s">
        <v>139</v>
      </c>
      <c r="AW124" s="15" t="s">
        <v>33</v>
      </c>
      <c r="AX124" s="15" t="s">
        <v>79</v>
      </c>
      <c r="AY124" s="263" t="s">
        <v>132</v>
      </c>
    </row>
    <row r="125" s="2" customFormat="1" ht="16.5" customHeight="1">
      <c r="A125" s="39"/>
      <c r="B125" s="40"/>
      <c r="C125" s="213" t="s">
        <v>171</v>
      </c>
      <c r="D125" s="213" t="s">
        <v>134</v>
      </c>
      <c r="E125" s="214" t="s">
        <v>528</v>
      </c>
      <c r="F125" s="215" t="s">
        <v>529</v>
      </c>
      <c r="G125" s="216" t="s">
        <v>137</v>
      </c>
      <c r="H125" s="217">
        <v>14.4</v>
      </c>
      <c r="I125" s="218"/>
      <c r="J125" s="219">
        <f>ROUND(I125*H125,2)</f>
        <v>0</v>
      </c>
      <c r="K125" s="215" t="s">
        <v>138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2.2000000000000002</v>
      </c>
      <c r="T125" s="223">
        <f>S125*H125</f>
        <v>31.680000000000003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139</v>
      </c>
      <c r="AT125" s="224" t="s">
        <v>134</v>
      </c>
      <c r="AU125" s="224" t="s">
        <v>81</v>
      </c>
      <c r="AY125" s="18" t="s">
        <v>132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139</v>
      </c>
      <c r="BM125" s="224" t="s">
        <v>530</v>
      </c>
    </row>
    <row r="126" s="2" customFormat="1">
      <c r="A126" s="39"/>
      <c r="B126" s="40"/>
      <c r="C126" s="41"/>
      <c r="D126" s="226" t="s">
        <v>141</v>
      </c>
      <c r="E126" s="41"/>
      <c r="F126" s="227" t="s">
        <v>531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141</v>
      </c>
      <c r="AU126" s="18" t="s">
        <v>81</v>
      </c>
    </row>
    <row r="127" s="14" customFormat="1">
      <c r="A127" s="14"/>
      <c r="B127" s="242"/>
      <c r="C127" s="243"/>
      <c r="D127" s="233" t="s">
        <v>143</v>
      </c>
      <c r="E127" s="244" t="s">
        <v>19</v>
      </c>
      <c r="F127" s="245" t="s">
        <v>532</v>
      </c>
      <c r="G127" s="243"/>
      <c r="H127" s="246">
        <v>14.4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143</v>
      </c>
      <c r="AU127" s="252" t="s">
        <v>81</v>
      </c>
      <c r="AV127" s="14" t="s">
        <v>81</v>
      </c>
      <c r="AW127" s="14" t="s">
        <v>33</v>
      </c>
      <c r="AX127" s="14" t="s">
        <v>79</v>
      </c>
      <c r="AY127" s="252" t="s">
        <v>132</v>
      </c>
    </row>
    <row r="128" s="2" customFormat="1" ht="21.75" customHeight="1">
      <c r="A128" s="39"/>
      <c r="B128" s="40"/>
      <c r="C128" s="213" t="s">
        <v>176</v>
      </c>
      <c r="D128" s="213" t="s">
        <v>134</v>
      </c>
      <c r="E128" s="214" t="s">
        <v>533</v>
      </c>
      <c r="F128" s="215" t="s">
        <v>534</v>
      </c>
      <c r="G128" s="216" t="s">
        <v>137</v>
      </c>
      <c r="H128" s="217">
        <v>14.4</v>
      </c>
      <c r="I128" s="218"/>
      <c r="J128" s="219">
        <f>ROUND(I128*H128,2)</f>
        <v>0</v>
      </c>
      <c r="K128" s="215" t="s">
        <v>138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0.043999999999999997</v>
      </c>
      <c r="T128" s="223">
        <f>S128*H128</f>
        <v>0.63359999999999994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139</v>
      </c>
      <c r="AT128" s="224" t="s">
        <v>134</v>
      </c>
      <c r="AU128" s="224" t="s">
        <v>81</v>
      </c>
      <c r="AY128" s="18" t="s">
        <v>132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139</v>
      </c>
      <c r="BM128" s="224" t="s">
        <v>535</v>
      </c>
    </row>
    <row r="129" s="2" customFormat="1">
      <c r="A129" s="39"/>
      <c r="B129" s="40"/>
      <c r="C129" s="41"/>
      <c r="D129" s="226" t="s">
        <v>141</v>
      </c>
      <c r="E129" s="41"/>
      <c r="F129" s="227" t="s">
        <v>536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141</v>
      </c>
      <c r="AU129" s="18" t="s">
        <v>81</v>
      </c>
    </row>
    <row r="130" s="2" customFormat="1" ht="16.5" customHeight="1">
      <c r="A130" s="39"/>
      <c r="B130" s="40"/>
      <c r="C130" s="213" t="s">
        <v>183</v>
      </c>
      <c r="D130" s="213" t="s">
        <v>134</v>
      </c>
      <c r="E130" s="214" t="s">
        <v>537</v>
      </c>
      <c r="F130" s="215" t="s">
        <v>538</v>
      </c>
      <c r="G130" s="216" t="s">
        <v>137</v>
      </c>
      <c r="H130" s="217">
        <v>14.039999999999999</v>
      </c>
      <c r="I130" s="218"/>
      <c r="J130" s="219">
        <f>ROUND(I130*H130,2)</f>
        <v>0</v>
      </c>
      <c r="K130" s="215" t="s">
        <v>138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2</v>
      </c>
      <c r="T130" s="223">
        <f>S130*H130</f>
        <v>28.079999999999998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139</v>
      </c>
      <c r="AT130" s="224" t="s">
        <v>134</v>
      </c>
      <c r="AU130" s="224" t="s">
        <v>81</v>
      </c>
      <c r="AY130" s="18" t="s">
        <v>132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139</v>
      </c>
      <c r="BM130" s="224" t="s">
        <v>539</v>
      </c>
    </row>
    <row r="131" s="2" customFormat="1">
      <c r="A131" s="39"/>
      <c r="B131" s="40"/>
      <c r="C131" s="41"/>
      <c r="D131" s="226" t="s">
        <v>141</v>
      </c>
      <c r="E131" s="41"/>
      <c r="F131" s="227" t="s">
        <v>540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141</v>
      </c>
      <c r="AU131" s="18" t="s">
        <v>81</v>
      </c>
    </row>
    <row r="132" s="13" customFormat="1">
      <c r="A132" s="13"/>
      <c r="B132" s="231"/>
      <c r="C132" s="232"/>
      <c r="D132" s="233" t="s">
        <v>143</v>
      </c>
      <c r="E132" s="234" t="s">
        <v>19</v>
      </c>
      <c r="F132" s="235" t="s">
        <v>541</v>
      </c>
      <c r="G132" s="232"/>
      <c r="H132" s="234" t="s">
        <v>19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143</v>
      </c>
      <c r="AU132" s="241" t="s">
        <v>81</v>
      </c>
      <c r="AV132" s="13" t="s">
        <v>79</v>
      </c>
      <c r="AW132" s="13" t="s">
        <v>33</v>
      </c>
      <c r="AX132" s="13" t="s">
        <v>72</v>
      </c>
      <c r="AY132" s="241" t="s">
        <v>132</v>
      </c>
    </row>
    <row r="133" s="14" customFormat="1">
      <c r="A133" s="14"/>
      <c r="B133" s="242"/>
      <c r="C133" s="243"/>
      <c r="D133" s="233" t="s">
        <v>143</v>
      </c>
      <c r="E133" s="244" t="s">
        <v>19</v>
      </c>
      <c r="F133" s="245" t="s">
        <v>498</v>
      </c>
      <c r="G133" s="243"/>
      <c r="H133" s="246">
        <v>14.039999999999999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143</v>
      </c>
      <c r="AU133" s="252" t="s">
        <v>81</v>
      </c>
      <c r="AV133" s="14" t="s">
        <v>81</v>
      </c>
      <c r="AW133" s="14" t="s">
        <v>33</v>
      </c>
      <c r="AX133" s="14" t="s">
        <v>79</v>
      </c>
      <c r="AY133" s="252" t="s">
        <v>132</v>
      </c>
    </row>
    <row r="134" s="2" customFormat="1" ht="24.15" customHeight="1">
      <c r="A134" s="39"/>
      <c r="B134" s="40"/>
      <c r="C134" s="213" t="s">
        <v>194</v>
      </c>
      <c r="D134" s="213" t="s">
        <v>134</v>
      </c>
      <c r="E134" s="214" t="s">
        <v>542</v>
      </c>
      <c r="F134" s="215" t="s">
        <v>543</v>
      </c>
      <c r="G134" s="216" t="s">
        <v>197</v>
      </c>
      <c r="H134" s="217">
        <v>330</v>
      </c>
      <c r="I134" s="218"/>
      <c r="J134" s="219">
        <f>ROUND(I134*H134,2)</f>
        <v>0</v>
      </c>
      <c r="K134" s="215" t="s">
        <v>138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139</v>
      </c>
      <c r="AT134" s="224" t="s">
        <v>134</v>
      </c>
      <c r="AU134" s="224" t="s">
        <v>81</v>
      </c>
      <c r="AY134" s="18" t="s">
        <v>132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139</v>
      </c>
      <c r="BM134" s="224" t="s">
        <v>544</v>
      </c>
    </row>
    <row r="135" s="2" customFormat="1">
      <c r="A135" s="39"/>
      <c r="B135" s="40"/>
      <c r="C135" s="41"/>
      <c r="D135" s="226" t="s">
        <v>141</v>
      </c>
      <c r="E135" s="41"/>
      <c r="F135" s="227" t="s">
        <v>545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81</v>
      </c>
    </row>
    <row r="136" s="14" customFormat="1">
      <c r="A136" s="14"/>
      <c r="B136" s="242"/>
      <c r="C136" s="243"/>
      <c r="D136" s="233" t="s">
        <v>143</v>
      </c>
      <c r="E136" s="244" t="s">
        <v>19</v>
      </c>
      <c r="F136" s="245" t="s">
        <v>546</v>
      </c>
      <c r="G136" s="243"/>
      <c r="H136" s="246">
        <v>108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143</v>
      </c>
      <c r="AU136" s="252" t="s">
        <v>81</v>
      </c>
      <c r="AV136" s="14" t="s">
        <v>81</v>
      </c>
      <c r="AW136" s="14" t="s">
        <v>33</v>
      </c>
      <c r="AX136" s="14" t="s">
        <v>72</v>
      </c>
      <c r="AY136" s="252" t="s">
        <v>132</v>
      </c>
    </row>
    <row r="137" s="14" customFormat="1">
      <c r="A137" s="14"/>
      <c r="B137" s="242"/>
      <c r="C137" s="243"/>
      <c r="D137" s="233" t="s">
        <v>143</v>
      </c>
      <c r="E137" s="244" t="s">
        <v>19</v>
      </c>
      <c r="F137" s="245" t="s">
        <v>547</v>
      </c>
      <c r="G137" s="243"/>
      <c r="H137" s="246">
        <v>162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143</v>
      </c>
      <c r="AU137" s="252" t="s">
        <v>81</v>
      </c>
      <c r="AV137" s="14" t="s">
        <v>81</v>
      </c>
      <c r="AW137" s="14" t="s">
        <v>33</v>
      </c>
      <c r="AX137" s="14" t="s">
        <v>72</v>
      </c>
      <c r="AY137" s="252" t="s">
        <v>132</v>
      </c>
    </row>
    <row r="138" s="14" customFormat="1">
      <c r="A138" s="14"/>
      <c r="B138" s="242"/>
      <c r="C138" s="243"/>
      <c r="D138" s="233" t="s">
        <v>143</v>
      </c>
      <c r="E138" s="244" t="s">
        <v>19</v>
      </c>
      <c r="F138" s="245" t="s">
        <v>548</v>
      </c>
      <c r="G138" s="243"/>
      <c r="H138" s="246">
        <v>60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143</v>
      </c>
      <c r="AU138" s="252" t="s">
        <v>81</v>
      </c>
      <c r="AV138" s="14" t="s">
        <v>81</v>
      </c>
      <c r="AW138" s="14" t="s">
        <v>33</v>
      </c>
      <c r="AX138" s="14" t="s">
        <v>72</v>
      </c>
      <c r="AY138" s="252" t="s">
        <v>132</v>
      </c>
    </row>
    <row r="139" s="15" customFormat="1">
      <c r="A139" s="15"/>
      <c r="B139" s="253"/>
      <c r="C139" s="254"/>
      <c r="D139" s="233" t="s">
        <v>143</v>
      </c>
      <c r="E139" s="255" t="s">
        <v>19</v>
      </c>
      <c r="F139" s="256" t="s">
        <v>192</v>
      </c>
      <c r="G139" s="254"/>
      <c r="H139" s="257">
        <v>330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143</v>
      </c>
      <c r="AU139" s="263" t="s">
        <v>81</v>
      </c>
      <c r="AV139" s="15" t="s">
        <v>139</v>
      </c>
      <c r="AW139" s="15" t="s">
        <v>33</v>
      </c>
      <c r="AX139" s="15" t="s">
        <v>79</v>
      </c>
      <c r="AY139" s="263" t="s">
        <v>132</v>
      </c>
    </row>
    <row r="140" s="2" customFormat="1" ht="24.15" customHeight="1">
      <c r="A140" s="39"/>
      <c r="B140" s="40"/>
      <c r="C140" s="213" t="s">
        <v>202</v>
      </c>
      <c r="D140" s="213" t="s">
        <v>134</v>
      </c>
      <c r="E140" s="214" t="s">
        <v>549</v>
      </c>
      <c r="F140" s="215" t="s">
        <v>550</v>
      </c>
      <c r="G140" s="216" t="s">
        <v>197</v>
      </c>
      <c r="H140" s="217">
        <v>6930</v>
      </c>
      <c r="I140" s="218"/>
      <c r="J140" s="219">
        <f>ROUND(I140*H140,2)</f>
        <v>0</v>
      </c>
      <c r="K140" s="215" t="s">
        <v>138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139</v>
      </c>
      <c r="AT140" s="224" t="s">
        <v>134</v>
      </c>
      <c r="AU140" s="224" t="s">
        <v>81</v>
      </c>
      <c r="AY140" s="18" t="s">
        <v>132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139</v>
      </c>
      <c r="BM140" s="224" t="s">
        <v>551</v>
      </c>
    </row>
    <row r="141" s="2" customFormat="1">
      <c r="A141" s="39"/>
      <c r="B141" s="40"/>
      <c r="C141" s="41"/>
      <c r="D141" s="226" t="s">
        <v>141</v>
      </c>
      <c r="E141" s="41"/>
      <c r="F141" s="227" t="s">
        <v>552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141</v>
      </c>
      <c r="AU141" s="18" t="s">
        <v>81</v>
      </c>
    </row>
    <row r="142" s="14" customFormat="1">
      <c r="A142" s="14"/>
      <c r="B142" s="242"/>
      <c r="C142" s="243"/>
      <c r="D142" s="233" t="s">
        <v>143</v>
      </c>
      <c r="E142" s="244" t="s">
        <v>19</v>
      </c>
      <c r="F142" s="245" t="s">
        <v>553</v>
      </c>
      <c r="G142" s="243"/>
      <c r="H142" s="246">
        <v>6930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143</v>
      </c>
      <c r="AU142" s="252" t="s">
        <v>81</v>
      </c>
      <c r="AV142" s="14" t="s">
        <v>81</v>
      </c>
      <c r="AW142" s="14" t="s">
        <v>33</v>
      </c>
      <c r="AX142" s="14" t="s">
        <v>79</v>
      </c>
      <c r="AY142" s="252" t="s">
        <v>132</v>
      </c>
    </row>
    <row r="143" s="2" customFormat="1" ht="24.15" customHeight="1">
      <c r="A143" s="39"/>
      <c r="B143" s="40"/>
      <c r="C143" s="213" t="s">
        <v>207</v>
      </c>
      <c r="D143" s="213" t="s">
        <v>134</v>
      </c>
      <c r="E143" s="214" t="s">
        <v>554</v>
      </c>
      <c r="F143" s="215" t="s">
        <v>555</v>
      </c>
      <c r="G143" s="216" t="s">
        <v>197</v>
      </c>
      <c r="H143" s="217">
        <v>330</v>
      </c>
      <c r="I143" s="218"/>
      <c r="J143" s="219">
        <f>ROUND(I143*H143,2)</f>
        <v>0</v>
      </c>
      <c r="K143" s="215" t="s">
        <v>138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139</v>
      </c>
      <c r="AT143" s="224" t="s">
        <v>134</v>
      </c>
      <c r="AU143" s="224" t="s">
        <v>81</v>
      </c>
      <c r="AY143" s="18" t="s">
        <v>132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139</v>
      </c>
      <c r="BM143" s="224" t="s">
        <v>556</v>
      </c>
    </row>
    <row r="144" s="2" customFormat="1">
      <c r="A144" s="39"/>
      <c r="B144" s="40"/>
      <c r="C144" s="41"/>
      <c r="D144" s="226" t="s">
        <v>141</v>
      </c>
      <c r="E144" s="41"/>
      <c r="F144" s="227" t="s">
        <v>557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81</v>
      </c>
    </row>
    <row r="145" s="12" customFormat="1" ht="22.8" customHeight="1">
      <c r="A145" s="12"/>
      <c r="B145" s="197"/>
      <c r="C145" s="198"/>
      <c r="D145" s="199" t="s">
        <v>71</v>
      </c>
      <c r="E145" s="211" t="s">
        <v>351</v>
      </c>
      <c r="F145" s="211" t="s">
        <v>352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SUM(P146:P168)</f>
        <v>0</v>
      </c>
      <c r="Q145" s="205"/>
      <c r="R145" s="206">
        <f>SUM(R146:R168)</f>
        <v>0.040244999999999996</v>
      </c>
      <c r="S145" s="205"/>
      <c r="T145" s="207">
        <f>SUM(T146:T168)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79</v>
      </c>
      <c r="AT145" s="209" t="s">
        <v>71</v>
      </c>
      <c r="AU145" s="209" t="s">
        <v>79</v>
      </c>
      <c r="AY145" s="208" t="s">
        <v>132</v>
      </c>
      <c r="BK145" s="210">
        <f>SUM(BK146:BK168)</f>
        <v>0</v>
      </c>
    </row>
    <row r="146" s="2" customFormat="1" ht="16.5" customHeight="1">
      <c r="A146" s="39"/>
      <c r="B146" s="40"/>
      <c r="C146" s="213" t="s">
        <v>215</v>
      </c>
      <c r="D146" s="213" t="s">
        <v>134</v>
      </c>
      <c r="E146" s="214" t="s">
        <v>558</v>
      </c>
      <c r="F146" s="215" t="s">
        <v>559</v>
      </c>
      <c r="G146" s="216" t="s">
        <v>179</v>
      </c>
      <c r="H146" s="217">
        <v>5.3659999999999997</v>
      </c>
      <c r="I146" s="218"/>
      <c r="J146" s="219">
        <f>ROUND(I146*H146,2)</f>
        <v>0</v>
      </c>
      <c r="K146" s="215" t="s">
        <v>138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0.0074999999999999997</v>
      </c>
      <c r="R146" s="222">
        <f>Q146*H146</f>
        <v>0.040244999999999996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139</v>
      </c>
      <c r="AT146" s="224" t="s">
        <v>134</v>
      </c>
      <c r="AU146" s="224" t="s">
        <v>81</v>
      </c>
      <c r="AY146" s="18" t="s">
        <v>132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139</v>
      </c>
      <c r="BM146" s="224" t="s">
        <v>560</v>
      </c>
    </row>
    <row r="147" s="2" customFormat="1">
      <c r="A147" s="39"/>
      <c r="B147" s="40"/>
      <c r="C147" s="41"/>
      <c r="D147" s="226" t="s">
        <v>141</v>
      </c>
      <c r="E147" s="41"/>
      <c r="F147" s="227" t="s">
        <v>561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81</v>
      </c>
    </row>
    <row r="148" s="2" customFormat="1" ht="24.15" customHeight="1">
      <c r="A148" s="39"/>
      <c r="B148" s="40"/>
      <c r="C148" s="213" t="s">
        <v>223</v>
      </c>
      <c r="D148" s="213" t="s">
        <v>134</v>
      </c>
      <c r="E148" s="214" t="s">
        <v>562</v>
      </c>
      <c r="F148" s="215" t="s">
        <v>563</v>
      </c>
      <c r="G148" s="216" t="s">
        <v>179</v>
      </c>
      <c r="H148" s="217">
        <v>97.340000000000003</v>
      </c>
      <c r="I148" s="218"/>
      <c r="J148" s="219">
        <f>ROUND(I148*H148,2)</f>
        <v>0</v>
      </c>
      <c r="K148" s="215" t="s">
        <v>138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139</v>
      </c>
      <c r="AT148" s="224" t="s">
        <v>134</v>
      </c>
      <c r="AU148" s="224" t="s">
        <v>81</v>
      </c>
      <c r="AY148" s="18" t="s">
        <v>132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139</v>
      </c>
      <c r="BM148" s="224" t="s">
        <v>564</v>
      </c>
    </row>
    <row r="149" s="2" customFormat="1">
      <c r="A149" s="39"/>
      <c r="B149" s="40"/>
      <c r="C149" s="41"/>
      <c r="D149" s="226" t="s">
        <v>141</v>
      </c>
      <c r="E149" s="41"/>
      <c r="F149" s="227" t="s">
        <v>565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141</v>
      </c>
      <c r="AU149" s="18" t="s">
        <v>81</v>
      </c>
    </row>
    <row r="150" s="2" customFormat="1" ht="16.5" customHeight="1">
      <c r="A150" s="39"/>
      <c r="B150" s="40"/>
      <c r="C150" s="213" t="s">
        <v>8</v>
      </c>
      <c r="D150" s="213" t="s">
        <v>134</v>
      </c>
      <c r="E150" s="214" t="s">
        <v>566</v>
      </c>
      <c r="F150" s="215" t="s">
        <v>567</v>
      </c>
      <c r="G150" s="216" t="s">
        <v>179</v>
      </c>
      <c r="H150" s="217">
        <v>97.340000000000003</v>
      </c>
      <c r="I150" s="218"/>
      <c r="J150" s="219">
        <f>ROUND(I150*H150,2)</f>
        <v>0</v>
      </c>
      <c r="K150" s="215" t="s">
        <v>138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139</v>
      </c>
      <c r="AT150" s="224" t="s">
        <v>134</v>
      </c>
      <c r="AU150" s="224" t="s">
        <v>81</v>
      </c>
      <c r="AY150" s="18" t="s">
        <v>132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139</v>
      </c>
      <c r="BM150" s="224" t="s">
        <v>568</v>
      </c>
    </row>
    <row r="151" s="2" customFormat="1">
      <c r="A151" s="39"/>
      <c r="B151" s="40"/>
      <c r="C151" s="41"/>
      <c r="D151" s="226" t="s">
        <v>141</v>
      </c>
      <c r="E151" s="41"/>
      <c r="F151" s="227" t="s">
        <v>569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141</v>
      </c>
      <c r="AU151" s="18" t="s">
        <v>81</v>
      </c>
    </row>
    <row r="152" s="2" customFormat="1" ht="21.75" customHeight="1">
      <c r="A152" s="39"/>
      <c r="B152" s="40"/>
      <c r="C152" s="213" t="s">
        <v>234</v>
      </c>
      <c r="D152" s="213" t="s">
        <v>134</v>
      </c>
      <c r="E152" s="214" t="s">
        <v>570</v>
      </c>
      <c r="F152" s="215" t="s">
        <v>571</v>
      </c>
      <c r="G152" s="216" t="s">
        <v>179</v>
      </c>
      <c r="H152" s="217">
        <v>97.340000000000003</v>
      </c>
      <c r="I152" s="218"/>
      <c r="J152" s="219">
        <f>ROUND(I152*H152,2)</f>
        <v>0</v>
      </c>
      <c r="K152" s="215" t="s">
        <v>138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139</v>
      </c>
      <c r="AT152" s="224" t="s">
        <v>134</v>
      </c>
      <c r="AU152" s="224" t="s">
        <v>81</v>
      </c>
      <c r="AY152" s="18" t="s">
        <v>132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139</v>
      </c>
      <c r="BM152" s="224" t="s">
        <v>572</v>
      </c>
    </row>
    <row r="153" s="2" customFormat="1">
      <c r="A153" s="39"/>
      <c r="B153" s="40"/>
      <c r="C153" s="41"/>
      <c r="D153" s="226" t="s">
        <v>141</v>
      </c>
      <c r="E153" s="41"/>
      <c r="F153" s="227" t="s">
        <v>573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81</v>
      </c>
    </row>
    <row r="154" s="2" customFormat="1" ht="24.15" customHeight="1">
      <c r="A154" s="39"/>
      <c r="B154" s="40"/>
      <c r="C154" s="213" t="s">
        <v>239</v>
      </c>
      <c r="D154" s="213" t="s">
        <v>134</v>
      </c>
      <c r="E154" s="214" t="s">
        <v>574</v>
      </c>
      <c r="F154" s="215" t="s">
        <v>575</v>
      </c>
      <c r="G154" s="216" t="s">
        <v>179</v>
      </c>
      <c r="H154" s="217">
        <v>2433.5</v>
      </c>
      <c r="I154" s="218"/>
      <c r="J154" s="219">
        <f>ROUND(I154*H154,2)</f>
        <v>0</v>
      </c>
      <c r="K154" s="215" t="s">
        <v>138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139</v>
      </c>
      <c r="AT154" s="224" t="s">
        <v>134</v>
      </c>
      <c r="AU154" s="224" t="s">
        <v>81</v>
      </c>
      <c r="AY154" s="18" t="s">
        <v>132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139</v>
      </c>
      <c r="BM154" s="224" t="s">
        <v>576</v>
      </c>
    </row>
    <row r="155" s="2" customFormat="1">
      <c r="A155" s="39"/>
      <c r="B155" s="40"/>
      <c r="C155" s="41"/>
      <c r="D155" s="226" t="s">
        <v>141</v>
      </c>
      <c r="E155" s="41"/>
      <c r="F155" s="227" t="s">
        <v>577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141</v>
      </c>
      <c r="AU155" s="18" t="s">
        <v>81</v>
      </c>
    </row>
    <row r="156" s="14" customFormat="1">
      <c r="A156" s="14"/>
      <c r="B156" s="242"/>
      <c r="C156" s="243"/>
      <c r="D156" s="233" t="s">
        <v>143</v>
      </c>
      <c r="E156" s="244" t="s">
        <v>19</v>
      </c>
      <c r="F156" s="245" t="s">
        <v>578</v>
      </c>
      <c r="G156" s="243"/>
      <c r="H156" s="246">
        <v>2433.5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143</v>
      </c>
      <c r="AU156" s="252" t="s">
        <v>81</v>
      </c>
      <c r="AV156" s="14" t="s">
        <v>81</v>
      </c>
      <c r="AW156" s="14" t="s">
        <v>33</v>
      </c>
      <c r="AX156" s="14" t="s">
        <v>79</v>
      </c>
      <c r="AY156" s="252" t="s">
        <v>132</v>
      </c>
    </row>
    <row r="157" s="2" customFormat="1" ht="24.15" customHeight="1">
      <c r="A157" s="39"/>
      <c r="B157" s="40"/>
      <c r="C157" s="213" t="s">
        <v>244</v>
      </c>
      <c r="D157" s="213" t="s">
        <v>134</v>
      </c>
      <c r="E157" s="214" t="s">
        <v>579</v>
      </c>
      <c r="F157" s="215" t="s">
        <v>580</v>
      </c>
      <c r="G157" s="216" t="s">
        <v>179</v>
      </c>
      <c r="H157" s="217">
        <v>28.079999999999998</v>
      </c>
      <c r="I157" s="218"/>
      <c r="J157" s="219">
        <f>ROUND(I157*H157,2)</f>
        <v>0</v>
      </c>
      <c r="K157" s="215" t="s">
        <v>138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139</v>
      </c>
      <c r="AT157" s="224" t="s">
        <v>134</v>
      </c>
      <c r="AU157" s="224" t="s">
        <v>81</v>
      </c>
      <c r="AY157" s="18" t="s">
        <v>132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139</v>
      </c>
      <c r="BM157" s="224" t="s">
        <v>581</v>
      </c>
    </row>
    <row r="158" s="2" customFormat="1">
      <c r="A158" s="39"/>
      <c r="B158" s="40"/>
      <c r="C158" s="41"/>
      <c r="D158" s="226" t="s">
        <v>141</v>
      </c>
      <c r="E158" s="41"/>
      <c r="F158" s="227" t="s">
        <v>582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141</v>
      </c>
      <c r="AU158" s="18" t="s">
        <v>81</v>
      </c>
    </row>
    <row r="159" s="2" customFormat="1" ht="24.15" customHeight="1">
      <c r="A159" s="39"/>
      <c r="B159" s="40"/>
      <c r="C159" s="213" t="s">
        <v>250</v>
      </c>
      <c r="D159" s="213" t="s">
        <v>134</v>
      </c>
      <c r="E159" s="214" t="s">
        <v>583</v>
      </c>
      <c r="F159" s="215" t="s">
        <v>584</v>
      </c>
      <c r="G159" s="216" t="s">
        <v>179</v>
      </c>
      <c r="H159" s="217">
        <v>32.314</v>
      </c>
      <c r="I159" s="218"/>
      <c r="J159" s="219">
        <f>ROUND(I159*H159,2)</f>
        <v>0</v>
      </c>
      <c r="K159" s="215" t="s">
        <v>138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139</v>
      </c>
      <c r="AT159" s="224" t="s">
        <v>134</v>
      </c>
      <c r="AU159" s="224" t="s">
        <v>81</v>
      </c>
      <c r="AY159" s="18" t="s">
        <v>132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139</v>
      </c>
      <c r="BM159" s="224" t="s">
        <v>585</v>
      </c>
    </row>
    <row r="160" s="2" customFormat="1">
      <c r="A160" s="39"/>
      <c r="B160" s="40"/>
      <c r="C160" s="41"/>
      <c r="D160" s="226" t="s">
        <v>141</v>
      </c>
      <c r="E160" s="41"/>
      <c r="F160" s="227" t="s">
        <v>586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141</v>
      </c>
      <c r="AU160" s="18" t="s">
        <v>81</v>
      </c>
    </row>
    <row r="161" s="2" customFormat="1" ht="24.15" customHeight="1">
      <c r="A161" s="39"/>
      <c r="B161" s="40"/>
      <c r="C161" s="213" t="s">
        <v>257</v>
      </c>
      <c r="D161" s="213" t="s">
        <v>134</v>
      </c>
      <c r="E161" s="214" t="s">
        <v>587</v>
      </c>
      <c r="F161" s="215" t="s">
        <v>588</v>
      </c>
      <c r="G161" s="216" t="s">
        <v>179</v>
      </c>
      <c r="H161" s="217">
        <v>23.446000000000002</v>
      </c>
      <c r="I161" s="218"/>
      <c r="J161" s="219">
        <f>ROUND(I161*H161,2)</f>
        <v>0</v>
      </c>
      <c r="K161" s="215" t="s">
        <v>138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139</v>
      </c>
      <c r="AT161" s="224" t="s">
        <v>134</v>
      </c>
      <c r="AU161" s="224" t="s">
        <v>81</v>
      </c>
      <c r="AY161" s="18" t="s">
        <v>132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139</v>
      </c>
      <c r="BM161" s="224" t="s">
        <v>589</v>
      </c>
    </row>
    <row r="162" s="2" customFormat="1">
      <c r="A162" s="39"/>
      <c r="B162" s="40"/>
      <c r="C162" s="41"/>
      <c r="D162" s="226" t="s">
        <v>141</v>
      </c>
      <c r="E162" s="41"/>
      <c r="F162" s="227" t="s">
        <v>590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141</v>
      </c>
      <c r="AU162" s="18" t="s">
        <v>81</v>
      </c>
    </row>
    <row r="163" s="2" customFormat="1" ht="24.15" customHeight="1">
      <c r="A163" s="39"/>
      <c r="B163" s="40"/>
      <c r="C163" s="213" t="s">
        <v>7</v>
      </c>
      <c r="D163" s="213" t="s">
        <v>134</v>
      </c>
      <c r="E163" s="214" t="s">
        <v>386</v>
      </c>
      <c r="F163" s="215" t="s">
        <v>387</v>
      </c>
      <c r="G163" s="216" t="s">
        <v>179</v>
      </c>
      <c r="H163" s="217">
        <v>6.6340000000000003</v>
      </c>
      <c r="I163" s="218"/>
      <c r="J163" s="219">
        <f>ROUND(I163*H163,2)</f>
        <v>0</v>
      </c>
      <c r="K163" s="215" t="s">
        <v>138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139</v>
      </c>
      <c r="AT163" s="224" t="s">
        <v>134</v>
      </c>
      <c r="AU163" s="224" t="s">
        <v>81</v>
      </c>
      <c r="AY163" s="18" t="s">
        <v>132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139</v>
      </c>
      <c r="BM163" s="224" t="s">
        <v>591</v>
      </c>
    </row>
    <row r="164" s="2" customFormat="1">
      <c r="A164" s="39"/>
      <c r="B164" s="40"/>
      <c r="C164" s="41"/>
      <c r="D164" s="226" t="s">
        <v>141</v>
      </c>
      <c r="E164" s="41"/>
      <c r="F164" s="227" t="s">
        <v>389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141</v>
      </c>
      <c r="AU164" s="18" t="s">
        <v>81</v>
      </c>
    </row>
    <row r="165" s="2" customFormat="1" ht="24.15" customHeight="1">
      <c r="A165" s="39"/>
      <c r="B165" s="40"/>
      <c r="C165" s="213" t="s">
        <v>267</v>
      </c>
      <c r="D165" s="213" t="s">
        <v>134</v>
      </c>
      <c r="E165" s="214" t="s">
        <v>592</v>
      </c>
      <c r="F165" s="215" t="s">
        <v>593</v>
      </c>
      <c r="G165" s="216" t="s">
        <v>179</v>
      </c>
      <c r="H165" s="217">
        <v>1.5</v>
      </c>
      <c r="I165" s="218"/>
      <c r="J165" s="219">
        <f>ROUND(I165*H165,2)</f>
        <v>0</v>
      </c>
      <c r="K165" s="215" t="s">
        <v>138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139</v>
      </c>
      <c r="AT165" s="224" t="s">
        <v>134</v>
      </c>
      <c r="AU165" s="224" t="s">
        <v>81</v>
      </c>
      <c r="AY165" s="18" t="s">
        <v>132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139</v>
      </c>
      <c r="BM165" s="224" t="s">
        <v>594</v>
      </c>
    </row>
    <row r="166" s="2" customFormat="1">
      <c r="A166" s="39"/>
      <c r="B166" s="40"/>
      <c r="C166" s="41"/>
      <c r="D166" s="226" t="s">
        <v>141</v>
      </c>
      <c r="E166" s="41"/>
      <c r="F166" s="227" t="s">
        <v>595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141</v>
      </c>
      <c r="AU166" s="18" t="s">
        <v>81</v>
      </c>
    </row>
    <row r="167" s="2" customFormat="1" ht="24.15" customHeight="1">
      <c r="A167" s="39"/>
      <c r="B167" s="40"/>
      <c r="C167" s="213" t="s">
        <v>279</v>
      </c>
      <c r="D167" s="213" t="s">
        <v>134</v>
      </c>
      <c r="E167" s="214" t="s">
        <v>596</v>
      </c>
      <c r="F167" s="215" t="s">
        <v>597</v>
      </c>
      <c r="G167" s="216" t="s">
        <v>179</v>
      </c>
      <c r="H167" s="217">
        <v>5.3659999999999997</v>
      </c>
      <c r="I167" s="218"/>
      <c r="J167" s="219">
        <f>ROUND(I167*H167,2)</f>
        <v>0</v>
      </c>
      <c r="K167" s="215" t="s">
        <v>138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139</v>
      </c>
      <c r="AT167" s="224" t="s">
        <v>134</v>
      </c>
      <c r="AU167" s="224" t="s">
        <v>81</v>
      </c>
      <c r="AY167" s="18" t="s">
        <v>132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139</v>
      </c>
      <c r="BM167" s="224" t="s">
        <v>598</v>
      </c>
    </row>
    <row r="168" s="2" customFormat="1">
      <c r="A168" s="39"/>
      <c r="B168" s="40"/>
      <c r="C168" s="41"/>
      <c r="D168" s="226" t="s">
        <v>141</v>
      </c>
      <c r="E168" s="41"/>
      <c r="F168" s="227" t="s">
        <v>599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141</v>
      </c>
      <c r="AU168" s="18" t="s">
        <v>81</v>
      </c>
    </row>
    <row r="169" s="12" customFormat="1" ht="22.8" customHeight="1">
      <c r="A169" s="12"/>
      <c r="B169" s="197"/>
      <c r="C169" s="198"/>
      <c r="D169" s="199" t="s">
        <v>71</v>
      </c>
      <c r="E169" s="211" t="s">
        <v>400</v>
      </c>
      <c r="F169" s="211" t="s">
        <v>401</v>
      </c>
      <c r="G169" s="198"/>
      <c r="H169" s="198"/>
      <c r="I169" s="201"/>
      <c r="J169" s="212">
        <f>BK169</f>
        <v>0</v>
      </c>
      <c r="K169" s="198"/>
      <c r="L169" s="203"/>
      <c r="M169" s="204"/>
      <c r="N169" s="205"/>
      <c r="O169" s="205"/>
      <c r="P169" s="206">
        <f>SUM(P170:P171)</f>
        <v>0</v>
      </c>
      <c r="Q169" s="205"/>
      <c r="R169" s="206">
        <f>SUM(R170:R171)</f>
        <v>0</v>
      </c>
      <c r="S169" s="205"/>
      <c r="T169" s="207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8" t="s">
        <v>79</v>
      </c>
      <c r="AT169" s="209" t="s">
        <v>71</v>
      </c>
      <c r="AU169" s="209" t="s">
        <v>79</v>
      </c>
      <c r="AY169" s="208" t="s">
        <v>132</v>
      </c>
      <c r="BK169" s="210">
        <f>SUM(BK170:BK171)</f>
        <v>0</v>
      </c>
    </row>
    <row r="170" s="2" customFormat="1" ht="33" customHeight="1">
      <c r="A170" s="39"/>
      <c r="B170" s="40"/>
      <c r="C170" s="213" t="s">
        <v>285</v>
      </c>
      <c r="D170" s="213" t="s">
        <v>134</v>
      </c>
      <c r="E170" s="214" t="s">
        <v>600</v>
      </c>
      <c r="F170" s="215" t="s">
        <v>601</v>
      </c>
      <c r="G170" s="216" t="s">
        <v>179</v>
      </c>
      <c r="H170" s="217">
        <v>25.312000000000001</v>
      </c>
      <c r="I170" s="218"/>
      <c r="J170" s="219">
        <f>ROUND(I170*H170,2)</f>
        <v>0</v>
      </c>
      <c r="K170" s="215" t="s">
        <v>138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139</v>
      </c>
      <c r="AT170" s="224" t="s">
        <v>134</v>
      </c>
      <c r="AU170" s="224" t="s">
        <v>81</v>
      </c>
      <c r="AY170" s="18" t="s">
        <v>132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139</v>
      </c>
      <c r="BM170" s="224" t="s">
        <v>602</v>
      </c>
    </row>
    <row r="171" s="2" customFormat="1">
      <c r="A171" s="39"/>
      <c r="B171" s="40"/>
      <c r="C171" s="41"/>
      <c r="D171" s="226" t="s">
        <v>141</v>
      </c>
      <c r="E171" s="41"/>
      <c r="F171" s="227" t="s">
        <v>603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141</v>
      </c>
      <c r="AU171" s="18" t="s">
        <v>81</v>
      </c>
    </row>
    <row r="172" s="12" customFormat="1" ht="25.92" customHeight="1">
      <c r="A172" s="12"/>
      <c r="B172" s="197"/>
      <c r="C172" s="198"/>
      <c r="D172" s="199" t="s">
        <v>71</v>
      </c>
      <c r="E172" s="200" t="s">
        <v>407</v>
      </c>
      <c r="F172" s="200" t="s">
        <v>408</v>
      </c>
      <c r="G172" s="198"/>
      <c r="H172" s="198"/>
      <c r="I172" s="201"/>
      <c r="J172" s="202">
        <f>BK172</f>
        <v>0</v>
      </c>
      <c r="K172" s="198"/>
      <c r="L172" s="203"/>
      <c r="M172" s="204"/>
      <c r="N172" s="205"/>
      <c r="O172" s="205"/>
      <c r="P172" s="206">
        <f>P173+P180+P183+P194+P199</f>
        <v>0</v>
      </c>
      <c r="Q172" s="205"/>
      <c r="R172" s="206">
        <f>R173+R180+R183+R194+R199</f>
        <v>0.090253440000000004</v>
      </c>
      <c r="S172" s="205"/>
      <c r="T172" s="207">
        <f>T173+T180+T183+T194+T199</f>
        <v>13.3566696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81</v>
      </c>
      <c r="AT172" s="209" t="s">
        <v>71</v>
      </c>
      <c r="AU172" s="209" t="s">
        <v>72</v>
      </c>
      <c r="AY172" s="208" t="s">
        <v>132</v>
      </c>
      <c r="BK172" s="210">
        <f>BK173+BK180+BK183+BK194+BK199</f>
        <v>0</v>
      </c>
    </row>
    <row r="173" s="12" customFormat="1" ht="22.8" customHeight="1">
      <c r="A173" s="12"/>
      <c r="B173" s="197"/>
      <c r="C173" s="198"/>
      <c r="D173" s="199" t="s">
        <v>71</v>
      </c>
      <c r="E173" s="211" t="s">
        <v>604</v>
      </c>
      <c r="F173" s="211" t="s">
        <v>605</v>
      </c>
      <c r="G173" s="198"/>
      <c r="H173" s="198"/>
      <c r="I173" s="201"/>
      <c r="J173" s="212">
        <f>BK173</f>
        <v>0</v>
      </c>
      <c r="K173" s="198"/>
      <c r="L173" s="203"/>
      <c r="M173" s="204"/>
      <c r="N173" s="205"/>
      <c r="O173" s="205"/>
      <c r="P173" s="206">
        <f>SUM(P174:P179)</f>
        <v>0</v>
      </c>
      <c r="Q173" s="205"/>
      <c r="R173" s="206">
        <f>SUM(R174:R179)</f>
        <v>0</v>
      </c>
      <c r="S173" s="205"/>
      <c r="T173" s="207">
        <f>SUM(T174:T179)</f>
        <v>1.7850000000000001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8" t="s">
        <v>81</v>
      </c>
      <c r="AT173" s="209" t="s">
        <v>71</v>
      </c>
      <c r="AU173" s="209" t="s">
        <v>79</v>
      </c>
      <c r="AY173" s="208" t="s">
        <v>132</v>
      </c>
      <c r="BK173" s="210">
        <f>SUM(BK174:BK179)</f>
        <v>0</v>
      </c>
    </row>
    <row r="174" s="2" customFormat="1" ht="21.75" customHeight="1">
      <c r="A174" s="39"/>
      <c r="B174" s="40"/>
      <c r="C174" s="213" t="s">
        <v>290</v>
      </c>
      <c r="D174" s="213" t="s">
        <v>134</v>
      </c>
      <c r="E174" s="214" t="s">
        <v>606</v>
      </c>
      <c r="F174" s="215" t="s">
        <v>607</v>
      </c>
      <c r="G174" s="216" t="s">
        <v>197</v>
      </c>
      <c r="H174" s="217">
        <v>12.75</v>
      </c>
      <c r="I174" s="218"/>
      <c r="J174" s="219">
        <f>ROUND(I174*H174,2)</f>
        <v>0</v>
      </c>
      <c r="K174" s="215" t="s">
        <v>138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0.040000000000000001</v>
      </c>
      <c r="T174" s="223">
        <f>S174*H174</f>
        <v>0.51000000000000001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234</v>
      </c>
      <c r="AT174" s="224" t="s">
        <v>134</v>
      </c>
      <c r="AU174" s="224" t="s">
        <v>81</v>
      </c>
      <c r="AY174" s="18" t="s">
        <v>132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234</v>
      </c>
      <c r="BM174" s="224" t="s">
        <v>608</v>
      </c>
    </row>
    <row r="175" s="2" customFormat="1">
      <c r="A175" s="39"/>
      <c r="B175" s="40"/>
      <c r="C175" s="41"/>
      <c r="D175" s="226" t="s">
        <v>141</v>
      </c>
      <c r="E175" s="41"/>
      <c r="F175" s="227" t="s">
        <v>609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141</v>
      </c>
      <c r="AU175" s="18" t="s">
        <v>81</v>
      </c>
    </row>
    <row r="176" s="14" customFormat="1">
      <c r="A176" s="14"/>
      <c r="B176" s="242"/>
      <c r="C176" s="243"/>
      <c r="D176" s="233" t="s">
        <v>143</v>
      </c>
      <c r="E176" s="244" t="s">
        <v>19</v>
      </c>
      <c r="F176" s="245" t="s">
        <v>610</v>
      </c>
      <c r="G176" s="243"/>
      <c r="H176" s="246">
        <v>6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143</v>
      </c>
      <c r="AU176" s="252" t="s">
        <v>81</v>
      </c>
      <c r="AV176" s="14" t="s">
        <v>81</v>
      </c>
      <c r="AW176" s="14" t="s">
        <v>33</v>
      </c>
      <c r="AX176" s="14" t="s">
        <v>72</v>
      </c>
      <c r="AY176" s="252" t="s">
        <v>132</v>
      </c>
    </row>
    <row r="177" s="14" customFormat="1">
      <c r="A177" s="14"/>
      <c r="B177" s="242"/>
      <c r="C177" s="243"/>
      <c r="D177" s="233" t="s">
        <v>143</v>
      </c>
      <c r="E177" s="244" t="s">
        <v>19</v>
      </c>
      <c r="F177" s="245" t="s">
        <v>611</v>
      </c>
      <c r="G177" s="243"/>
      <c r="H177" s="246">
        <v>6.75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143</v>
      </c>
      <c r="AU177" s="252" t="s">
        <v>81</v>
      </c>
      <c r="AV177" s="14" t="s">
        <v>81</v>
      </c>
      <c r="AW177" s="14" t="s">
        <v>33</v>
      </c>
      <c r="AX177" s="14" t="s">
        <v>72</v>
      </c>
      <c r="AY177" s="252" t="s">
        <v>132</v>
      </c>
    </row>
    <row r="178" s="15" customFormat="1">
      <c r="A178" s="15"/>
      <c r="B178" s="253"/>
      <c r="C178" s="254"/>
      <c r="D178" s="233" t="s">
        <v>143</v>
      </c>
      <c r="E178" s="255" t="s">
        <v>19</v>
      </c>
      <c r="F178" s="256" t="s">
        <v>192</v>
      </c>
      <c r="G178" s="254"/>
      <c r="H178" s="257">
        <v>12.75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143</v>
      </c>
      <c r="AU178" s="263" t="s">
        <v>81</v>
      </c>
      <c r="AV178" s="15" t="s">
        <v>139</v>
      </c>
      <c r="AW178" s="15" t="s">
        <v>33</v>
      </c>
      <c r="AX178" s="15" t="s">
        <v>79</v>
      </c>
      <c r="AY178" s="263" t="s">
        <v>132</v>
      </c>
    </row>
    <row r="179" s="2" customFormat="1" ht="16.5" customHeight="1">
      <c r="A179" s="39"/>
      <c r="B179" s="40"/>
      <c r="C179" s="213" t="s">
        <v>297</v>
      </c>
      <c r="D179" s="213" t="s">
        <v>134</v>
      </c>
      <c r="E179" s="214" t="s">
        <v>612</v>
      </c>
      <c r="F179" s="215" t="s">
        <v>613</v>
      </c>
      <c r="G179" s="216" t="s">
        <v>197</v>
      </c>
      <c r="H179" s="217">
        <v>12.75</v>
      </c>
      <c r="I179" s="218"/>
      <c r="J179" s="219">
        <f>ROUND(I179*H179,2)</f>
        <v>0</v>
      </c>
      <c r="K179" s="215" t="s">
        <v>19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0.10000000000000001</v>
      </c>
      <c r="T179" s="223">
        <f>S179*H179</f>
        <v>1.2750000000000001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234</v>
      </c>
      <c r="AT179" s="224" t="s">
        <v>134</v>
      </c>
      <c r="AU179" s="224" t="s">
        <v>81</v>
      </c>
      <c r="AY179" s="18" t="s">
        <v>132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234</v>
      </c>
      <c r="BM179" s="224" t="s">
        <v>614</v>
      </c>
    </row>
    <row r="180" s="12" customFormat="1" ht="22.8" customHeight="1">
      <c r="A180" s="12"/>
      <c r="B180" s="197"/>
      <c r="C180" s="198"/>
      <c r="D180" s="199" t="s">
        <v>71</v>
      </c>
      <c r="E180" s="211" t="s">
        <v>615</v>
      </c>
      <c r="F180" s="211" t="s">
        <v>616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SUM(P181:P182)</f>
        <v>0</v>
      </c>
      <c r="Q180" s="205"/>
      <c r="R180" s="206">
        <f>SUM(R181:R182)</f>
        <v>0</v>
      </c>
      <c r="S180" s="205"/>
      <c r="T180" s="207">
        <f>SUM(T181:T182)</f>
        <v>0.00167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81</v>
      </c>
      <c r="AT180" s="209" t="s">
        <v>71</v>
      </c>
      <c r="AU180" s="209" t="s">
        <v>79</v>
      </c>
      <c r="AY180" s="208" t="s">
        <v>132</v>
      </c>
      <c r="BK180" s="210">
        <f>SUM(BK181:BK182)</f>
        <v>0</v>
      </c>
    </row>
    <row r="181" s="2" customFormat="1" ht="16.5" customHeight="1">
      <c r="A181" s="39"/>
      <c r="B181" s="40"/>
      <c r="C181" s="213" t="s">
        <v>303</v>
      </c>
      <c r="D181" s="213" t="s">
        <v>134</v>
      </c>
      <c r="E181" s="214" t="s">
        <v>617</v>
      </c>
      <c r="F181" s="215" t="s">
        <v>618</v>
      </c>
      <c r="G181" s="216" t="s">
        <v>619</v>
      </c>
      <c r="H181" s="217">
        <v>1</v>
      </c>
      <c r="I181" s="218"/>
      <c r="J181" s="219">
        <f>ROUND(I181*H181,2)</f>
        <v>0</v>
      </c>
      <c r="K181" s="215" t="s">
        <v>138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0.00167</v>
      </c>
      <c r="T181" s="223">
        <f>S181*H181</f>
        <v>0.00167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234</v>
      </c>
      <c r="AT181" s="224" t="s">
        <v>134</v>
      </c>
      <c r="AU181" s="224" t="s">
        <v>81</v>
      </c>
      <c r="AY181" s="18" t="s">
        <v>132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234</v>
      </c>
      <c r="BM181" s="224" t="s">
        <v>620</v>
      </c>
    </row>
    <row r="182" s="2" customFormat="1">
      <c r="A182" s="39"/>
      <c r="B182" s="40"/>
      <c r="C182" s="41"/>
      <c r="D182" s="226" t="s">
        <v>141</v>
      </c>
      <c r="E182" s="41"/>
      <c r="F182" s="227" t="s">
        <v>621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141</v>
      </c>
      <c r="AU182" s="18" t="s">
        <v>81</v>
      </c>
    </row>
    <row r="183" s="12" customFormat="1" ht="22.8" customHeight="1">
      <c r="A183" s="12"/>
      <c r="B183" s="197"/>
      <c r="C183" s="198"/>
      <c r="D183" s="199" t="s">
        <v>71</v>
      </c>
      <c r="E183" s="211" t="s">
        <v>622</v>
      </c>
      <c r="F183" s="211" t="s">
        <v>623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SUM(P184:P193)</f>
        <v>0</v>
      </c>
      <c r="Q183" s="205"/>
      <c r="R183" s="206">
        <f>SUM(R184:R193)</f>
        <v>0.090253440000000004</v>
      </c>
      <c r="S183" s="205"/>
      <c r="T183" s="207">
        <f>SUM(T184:T193)</f>
        <v>5.3659695999999997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81</v>
      </c>
      <c r="AT183" s="209" t="s">
        <v>71</v>
      </c>
      <c r="AU183" s="209" t="s">
        <v>79</v>
      </c>
      <c r="AY183" s="208" t="s">
        <v>132</v>
      </c>
      <c r="BK183" s="210">
        <f>SUM(BK184:BK193)</f>
        <v>0</v>
      </c>
    </row>
    <row r="184" s="2" customFormat="1" ht="16.5" customHeight="1">
      <c r="A184" s="39"/>
      <c r="B184" s="40"/>
      <c r="C184" s="213" t="s">
        <v>624</v>
      </c>
      <c r="D184" s="213" t="s">
        <v>134</v>
      </c>
      <c r="E184" s="214" t="s">
        <v>625</v>
      </c>
      <c r="F184" s="215" t="s">
        <v>626</v>
      </c>
      <c r="G184" s="216" t="s">
        <v>197</v>
      </c>
      <c r="H184" s="217">
        <v>164.63999999999999</v>
      </c>
      <c r="I184" s="218"/>
      <c r="J184" s="219">
        <f>ROUND(I184*H184,2)</f>
        <v>0</v>
      </c>
      <c r="K184" s="215" t="s">
        <v>138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0.00034000000000000002</v>
      </c>
      <c r="R184" s="222">
        <f>Q184*H184</f>
        <v>0.055977600000000002</v>
      </c>
      <c r="S184" s="222">
        <v>0.01533</v>
      </c>
      <c r="T184" s="223">
        <f>S184*H184</f>
        <v>2.5239311999999998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234</v>
      </c>
      <c r="AT184" s="224" t="s">
        <v>134</v>
      </c>
      <c r="AU184" s="224" t="s">
        <v>81</v>
      </c>
      <c r="AY184" s="18" t="s">
        <v>132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234</v>
      </c>
      <c r="BM184" s="224" t="s">
        <v>627</v>
      </c>
    </row>
    <row r="185" s="2" customFormat="1">
      <c r="A185" s="39"/>
      <c r="B185" s="40"/>
      <c r="C185" s="41"/>
      <c r="D185" s="226" t="s">
        <v>141</v>
      </c>
      <c r="E185" s="41"/>
      <c r="F185" s="227" t="s">
        <v>628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141</v>
      </c>
      <c r="AU185" s="18" t="s">
        <v>81</v>
      </c>
    </row>
    <row r="186" s="14" customFormat="1">
      <c r="A186" s="14"/>
      <c r="B186" s="242"/>
      <c r="C186" s="243"/>
      <c r="D186" s="233" t="s">
        <v>143</v>
      </c>
      <c r="E186" s="244" t="s">
        <v>19</v>
      </c>
      <c r="F186" s="245" t="s">
        <v>629</v>
      </c>
      <c r="G186" s="243"/>
      <c r="H186" s="246">
        <v>164.63999999999999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143</v>
      </c>
      <c r="AU186" s="252" t="s">
        <v>81</v>
      </c>
      <c r="AV186" s="14" t="s">
        <v>81</v>
      </c>
      <c r="AW186" s="14" t="s">
        <v>33</v>
      </c>
      <c r="AX186" s="14" t="s">
        <v>79</v>
      </c>
      <c r="AY186" s="252" t="s">
        <v>132</v>
      </c>
    </row>
    <row r="187" s="2" customFormat="1" ht="16.5" customHeight="1">
      <c r="A187" s="39"/>
      <c r="B187" s="40"/>
      <c r="C187" s="213" t="s">
        <v>630</v>
      </c>
      <c r="D187" s="213" t="s">
        <v>134</v>
      </c>
      <c r="E187" s="214" t="s">
        <v>631</v>
      </c>
      <c r="F187" s="215" t="s">
        <v>632</v>
      </c>
      <c r="G187" s="216" t="s">
        <v>197</v>
      </c>
      <c r="H187" s="217">
        <v>142.816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0.00024000000000000001</v>
      </c>
      <c r="R187" s="222">
        <f>Q187*H187</f>
        <v>0.034275840000000002</v>
      </c>
      <c r="S187" s="222">
        <v>0.019900000000000001</v>
      </c>
      <c r="T187" s="223">
        <f>S187*H187</f>
        <v>2.8420384000000003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234</v>
      </c>
      <c r="AT187" s="224" t="s">
        <v>134</v>
      </c>
      <c r="AU187" s="224" t="s">
        <v>81</v>
      </c>
      <c r="AY187" s="18" t="s">
        <v>132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234</v>
      </c>
      <c r="BM187" s="224" t="s">
        <v>633</v>
      </c>
    </row>
    <row r="188" s="14" customFormat="1">
      <c r="A188" s="14"/>
      <c r="B188" s="242"/>
      <c r="C188" s="243"/>
      <c r="D188" s="233" t="s">
        <v>143</v>
      </c>
      <c r="E188" s="244" t="s">
        <v>19</v>
      </c>
      <c r="F188" s="245" t="s">
        <v>634</v>
      </c>
      <c r="G188" s="243"/>
      <c r="H188" s="246">
        <v>50.975999999999999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143</v>
      </c>
      <c r="AU188" s="252" t="s">
        <v>81</v>
      </c>
      <c r="AV188" s="14" t="s">
        <v>81</v>
      </c>
      <c r="AW188" s="14" t="s">
        <v>33</v>
      </c>
      <c r="AX188" s="14" t="s">
        <v>72</v>
      </c>
      <c r="AY188" s="252" t="s">
        <v>132</v>
      </c>
    </row>
    <row r="189" s="14" customFormat="1">
      <c r="A189" s="14"/>
      <c r="B189" s="242"/>
      <c r="C189" s="243"/>
      <c r="D189" s="233" t="s">
        <v>143</v>
      </c>
      <c r="E189" s="244" t="s">
        <v>19</v>
      </c>
      <c r="F189" s="245" t="s">
        <v>635</v>
      </c>
      <c r="G189" s="243"/>
      <c r="H189" s="246">
        <v>73.439999999999998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143</v>
      </c>
      <c r="AU189" s="252" t="s">
        <v>81</v>
      </c>
      <c r="AV189" s="14" t="s">
        <v>81</v>
      </c>
      <c r="AW189" s="14" t="s">
        <v>33</v>
      </c>
      <c r="AX189" s="14" t="s">
        <v>72</v>
      </c>
      <c r="AY189" s="252" t="s">
        <v>132</v>
      </c>
    </row>
    <row r="190" s="14" customFormat="1">
      <c r="A190" s="14"/>
      <c r="B190" s="242"/>
      <c r="C190" s="243"/>
      <c r="D190" s="233" t="s">
        <v>143</v>
      </c>
      <c r="E190" s="244" t="s">
        <v>19</v>
      </c>
      <c r="F190" s="245" t="s">
        <v>636</v>
      </c>
      <c r="G190" s="243"/>
      <c r="H190" s="246">
        <v>21.600000000000001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143</v>
      </c>
      <c r="AU190" s="252" t="s">
        <v>81</v>
      </c>
      <c r="AV190" s="14" t="s">
        <v>81</v>
      </c>
      <c r="AW190" s="14" t="s">
        <v>33</v>
      </c>
      <c r="AX190" s="14" t="s">
        <v>72</v>
      </c>
      <c r="AY190" s="252" t="s">
        <v>132</v>
      </c>
    </row>
    <row r="191" s="14" customFormat="1">
      <c r="A191" s="14"/>
      <c r="B191" s="242"/>
      <c r="C191" s="243"/>
      <c r="D191" s="233" t="s">
        <v>143</v>
      </c>
      <c r="E191" s="244" t="s">
        <v>19</v>
      </c>
      <c r="F191" s="245" t="s">
        <v>637</v>
      </c>
      <c r="G191" s="243"/>
      <c r="H191" s="246">
        <v>-3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143</v>
      </c>
      <c r="AU191" s="252" t="s">
        <v>81</v>
      </c>
      <c r="AV191" s="14" t="s">
        <v>81</v>
      </c>
      <c r="AW191" s="14" t="s">
        <v>33</v>
      </c>
      <c r="AX191" s="14" t="s">
        <v>72</v>
      </c>
      <c r="AY191" s="252" t="s">
        <v>132</v>
      </c>
    </row>
    <row r="192" s="14" customFormat="1">
      <c r="A192" s="14"/>
      <c r="B192" s="242"/>
      <c r="C192" s="243"/>
      <c r="D192" s="233" t="s">
        <v>143</v>
      </c>
      <c r="E192" s="244" t="s">
        <v>19</v>
      </c>
      <c r="F192" s="245" t="s">
        <v>638</v>
      </c>
      <c r="G192" s="243"/>
      <c r="H192" s="246">
        <v>-0.20000000000000001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143</v>
      </c>
      <c r="AU192" s="252" t="s">
        <v>81</v>
      </c>
      <c r="AV192" s="14" t="s">
        <v>81</v>
      </c>
      <c r="AW192" s="14" t="s">
        <v>33</v>
      </c>
      <c r="AX192" s="14" t="s">
        <v>72</v>
      </c>
      <c r="AY192" s="252" t="s">
        <v>132</v>
      </c>
    </row>
    <row r="193" s="15" customFormat="1">
      <c r="A193" s="15"/>
      <c r="B193" s="253"/>
      <c r="C193" s="254"/>
      <c r="D193" s="233" t="s">
        <v>143</v>
      </c>
      <c r="E193" s="255" t="s">
        <v>19</v>
      </c>
      <c r="F193" s="256" t="s">
        <v>192</v>
      </c>
      <c r="G193" s="254"/>
      <c r="H193" s="257">
        <v>142.816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143</v>
      </c>
      <c r="AU193" s="263" t="s">
        <v>81</v>
      </c>
      <c r="AV193" s="15" t="s">
        <v>139</v>
      </c>
      <c r="AW193" s="15" t="s">
        <v>33</v>
      </c>
      <c r="AX193" s="15" t="s">
        <v>79</v>
      </c>
      <c r="AY193" s="263" t="s">
        <v>132</v>
      </c>
    </row>
    <row r="194" s="12" customFormat="1" ht="22.8" customHeight="1">
      <c r="A194" s="12"/>
      <c r="B194" s="197"/>
      <c r="C194" s="198"/>
      <c r="D194" s="199" t="s">
        <v>71</v>
      </c>
      <c r="E194" s="211" t="s">
        <v>639</v>
      </c>
      <c r="F194" s="211" t="s">
        <v>640</v>
      </c>
      <c r="G194" s="198"/>
      <c r="H194" s="198"/>
      <c r="I194" s="201"/>
      <c r="J194" s="212">
        <f>BK194</f>
        <v>0</v>
      </c>
      <c r="K194" s="198"/>
      <c r="L194" s="203"/>
      <c r="M194" s="204"/>
      <c r="N194" s="205"/>
      <c r="O194" s="205"/>
      <c r="P194" s="206">
        <f>SUM(P195:P198)</f>
        <v>0</v>
      </c>
      <c r="Q194" s="205"/>
      <c r="R194" s="206">
        <f>SUM(R195:R198)</f>
        <v>0</v>
      </c>
      <c r="S194" s="205"/>
      <c r="T194" s="207">
        <f>SUM(T195:T198)</f>
        <v>0.075000000000000011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81</v>
      </c>
      <c r="AT194" s="209" t="s">
        <v>71</v>
      </c>
      <c r="AU194" s="209" t="s">
        <v>79</v>
      </c>
      <c r="AY194" s="208" t="s">
        <v>132</v>
      </c>
      <c r="BK194" s="210">
        <f>SUM(BK195:BK198)</f>
        <v>0</v>
      </c>
    </row>
    <row r="195" s="2" customFormat="1" ht="16.5" customHeight="1">
      <c r="A195" s="39"/>
      <c r="B195" s="40"/>
      <c r="C195" s="213" t="s">
        <v>641</v>
      </c>
      <c r="D195" s="213" t="s">
        <v>134</v>
      </c>
      <c r="E195" s="214" t="s">
        <v>642</v>
      </c>
      <c r="F195" s="215" t="s">
        <v>643</v>
      </c>
      <c r="G195" s="216" t="s">
        <v>478</v>
      </c>
      <c r="H195" s="217">
        <v>1</v>
      </c>
      <c r="I195" s="218"/>
      <c r="J195" s="219">
        <f>ROUND(I195*H195,2)</f>
        <v>0</v>
      </c>
      <c r="K195" s="215" t="s">
        <v>138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0.0030000000000000001</v>
      </c>
      <c r="T195" s="223">
        <f>S195*H195</f>
        <v>0.0030000000000000001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234</v>
      </c>
      <c r="AT195" s="224" t="s">
        <v>134</v>
      </c>
      <c r="AU195" s="224" t="s">
        <v>81</v>
      </c>
      <c r="AY195" s="18" t="s">
        <v>132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234</v>
      </c>
      <c r="BM195" s="224" t="s">
        <v>644</v>
      </c>
    </row>
    <row r="196" s="2" customFormat="1">
      <c r="A196" s="39"/>
      <c r="B196" s="40"/>
      <c r="C196" s="41"/>
      <c r="D196" s="226" t="s">
        <v>141</v>
      </c>
      <c r="E196" s="41"/>
      <c r="F196" s="227" t="s">
        <v>645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141</v>
      </c>
      <c r="AU196" s="18" t="s">
        <v>81</v>
      </c>
    </row>
    <row r="197" s="2" customFormat="1" ht="16.5" customHeight="1">
      <c r="A197" s="39"/>
      <c r="B197" s="40"/>
      <c r="C197" s="213" t="s">
        <v>308</v>
      </c>
      <c r="D197" s="213" t="s">
        <v>134</v>
      </c>
      <c r="E197" s="214" t="s">
        <v>646</v>
      </c>
      <c r="F197" s="215" t="s">
        <v>647</v>
      </c>
      <c r="G197" s="216" t="s">
        <v>478</v>
      </c>
      <c r="H197" s="217">
        <v>3</v>
      </c>
      <c r="I197" s="218"/>
      <c r="J197" s="219">
        <f>ROUND(I197*H197,2)</f>
        <v>0</v>
      </c>
      <c r="K197" s="215" t="s">
        <v>138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0.024</v>
      </c>
      <c r="T197" s="223">
        <f>S197*H197</f>
        <v>0.072000000000000008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234</v>
      </c>
      <c r="AT197" s="224" t="s">
        <v>134</v>
      </c>
      <c r="AU197" s="224" t="s">
        <v>81</v>
      </c>
      <c r="AY197" s="18" t="s">
        <v>132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234</v>
      </c>
      <c r="BM197" s="224" t="s">
        <v>648</v>
      </c>
    </row>
    <row r="198" s="2" customFormat="1">
      <c r="A198" s="39"/>
      <c r="B198" s="40"/>
      <c r="C198" s="41"/>
      <c r="D198" s="226" t="s">
        <v>141</v>
      </c>
      <c r="E198" s="41"/>
      <c r="F198" s="227" t="s">
        <v>649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141</v>
      </c>
      <c r="AU198" s="18" t="s">
        <v>81</v>
      </c>
    </row>
    <row r="199" s="12" customFormat="1" ht="22.8" customHeight="1">
      <c r="A199" s="12"/>
      <c r="B199" s="197"/>
      <c r="C199" s="198"/>
      <c r="D199" s="199" t="s">
        <v>71</v>
      </c>
      <c r="E199" s="211" t="s">
        <v>417</v>
      </c>
      <c r="F199" s="211" t="s">
        <v>418</v>
      </c>
      <c r="G199" s="198"/>
      <c r="H199" s="198"/>
      <c r="I199" s="201"/>
      <c r="J199" s="212">
        <f>BK199</f>
        <v>0</v>
      </c>
      <c r="K199" s="198"/>
      <c r="L199" s="203"/>
      <c r="M199" s="204"/>
      <c r="N199" s="205"/>
      <c r="O199" s="205"/>
      <c r="P199" s="206">
        <f>SUM(P200:P220)</f>
        <v>0</v>
      </c>
      <c r="Q199" s="205"/>
      <c r="R199" s="206">
        <f>SUM(R200:R220)</f>
        <v>0</v>
      </c>
      <c r="S199" s="205"/>
      <c r="T199" s="207">
        <f>SUM(T200:T220)</f>
        <v>6.1290300000000002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8" t="s">
        <v>81</v>
      </c>
      <c r="AT199" s="209" t="s">
        <v>71</v>
      </c>
      <c r="AU199" s="209" t="s">
        <v>79</v>
      </c>
      <c r="AY199" s="208" t="s">
        <v>132</v>
      </c>
      <c r="BK199" s="210">
        <f>SUM(BK200:BK220)</f>
        <v>0</v>
      </c>
    </row>
    <row r="200" s="2" customFormat="1" ht="16.5" customHeight="1">
      <c r="A200" s="39"/>
      <c r="B200" s="40"/>
      <c r="C200" s="213" t="s">
        <v>316</v>
      </c>
      <c r="D200" s="213" t="s">
        <v>134</v>
      </c>
      <c r="E200" s="214" t="s">
        <v>650</v>
      </c>
      <c r="F200" s="215" t="s">
        <v>651</v>
      </c>
      <c r="G200" s="216" t="s">
        <v>478</v>
      </c>
      <c r="H200" s="217">
        <v>2</v>
      </c>
      <c r="I200" s="218"/>
      <c r="J200" s="219">
        <f>ROUND(I200*H200,2)</f>
        <v>0</v>
      </c>
      <c r="K200" s="215" t="s">
        <v>138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234</v>
      </c>
      <c r="AT200" s="224" t="s">
        <v>134</v>
      </c>
      <c r="AU200" s="224" t="s">
        <v>81</v>
      </c>
      <c r="AY200" s="18" t="s">
        <v>132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234</v>
      </c>
      <c r="BM200" s="224" t="s">
        <v>652</v>
      </c>
    </row>
    <row r="201" s="2" customFormat="1">
      <c r="A201" s="39"/>
      <c r="B201" s="40"/>
      <c r="C201" s="41"/>
      <c r="D201" s="226" t="s">
        <v>141</v>
      </c>
      <c r="E201" s="41"/>
      <c r="F201" s="227" t="s">
        <v>653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141</v>
      </c>
      <c r="AU201" s="18" t="s">
        <v>81</v>
      </c>
    </row>
    <row r="202" s="2" customFormat="1" ht="16.5" customHeight="1">
      <c r="A202" s="39"/>
      <c r="B202" s="40"/>
      <c r="C202" s="213" t="s">
        <v>322</v>
      </c>
      <c r="D202" s="213" t="s">
        <v>134</v>
      </c>
      <c r="E202" s="214" t="s">
        <v>654</v>
      </c>
      <c r="F202" s="215" t="s">
        <v>655</v>
      </c>
      <c r="G202" s="216" t="s">
        <v>478</v>
      </c>
      <c r="H202" s="217">
        <v>1</v>
      </c>
      <c r="I202" s="218"/>
      <c r="J202" s="219">
        <f>ROUND(I202*H202,2)</f>
        <v>0</v>
      </c>
      <c r="K202" s="215" t="s">
        <v>138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0.024</v>
      </c>
      <c r="T202" s="223">
        <f>S202*H202</f>
        <v>0.024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234</v>
      </c>
      <c r="AT202" s="224" t="s">
        <v>134</v>
      </c>
      <c r="AU202" s="224" t="s">
        <v>81</v>
      </c>
      <c r="AY202" s="18" t="s">
        <v>132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234</v>
      </c>
      <c r="BM202" s="224" t="s">
        <v>656</v>
      </c>
    </row>
    <row r="203" s="2" customFormat="1">
      <c r="A203" s="39"/>
      <c r="B203" s="40"/>
      <c r="C203" s="41"/>
      <c r="D203" s="226" t="s">
        <v>141</v>
      </c>
      <c r="E203" s="41"/>
      <c r="F203" s="227" t="s">
        <v>657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141</v>
      </c>
      <c r="AU203" s="18" t="s">
        <v>81</v>
      </c>
    </row>
    <row r="204" s="2" customFormat="1" ht="16.5" customHeight="1">
      <c r="A204" s="39"/>
      <c r="B204" s="40"/>
      <c r="C204" s="213" t="s">
        <v>327</v>
      </c>
      <c r="D204" s="213" t="s">
        <v>134</v>
      </c>
      <c r="E204" s="214" t="s">
        <v>658</v>
      </c>
      <c r="F204" s="215" t="s">
        <v>659</v>
      </c>
      <c r="G204" s="216" t="s">
        <v>197</v>
      </c>
      <c r="H204" s="217">
        <v>101.7</v>
      </c>
      <c r="I204" s="218"/>
      <c r="J204" s="219">
        <f>ROUND(I204*H204,2)</f>
        <v>0</v>
      </c>
      <c r="K204" s="215" t="s">
        <v>138</v>
      </c>
      <c r="L204" s="45"/>
      <c r="M204" s="220" t="s">
        <v>19</v>
      </c>
      <c r="N204" s="221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0.0089999999999999993</v>
      </c>
      <c r="T204" s="223">
        <f>S204*H204</f>
        <v>0.9153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234</v>
      </c>
      <c r="AT204" s="224" t="s">
        <v>134</v>
      </c>
      <c r="AU204" s="224" t="s">
        <v>81</v>
      </c>
      <c r="AY204" s="18" t="s">
        <v>132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234</v>
      </c>
      <c r="BM204" s="224" t="s">
        <v>660</v>
      </c>
    </row>
    <row r="205" s="2" customFormat="1">
      <c r="A205" s="39"/>
      <c r="B205" s="40"/>
      <c r="C205" s="41"/>
      <c r="D205" s="226" t="s">
        <v>141</v>
      </c>
      <c r="E205" s="41"/>
      <c r="F205" s="227" t="s">
        <v>661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141</v>
      </c>
      <c r="AU205" s="18" t="s">
        <v>81</v>
      </c>
    </row>
    <row r="206" s="14" customFormat="1">
      <c r="A206" s="14"/>
      <c r="B206" s="242"/>
      <c r="C206" s="243"/>
      <c r="D206" s="233" t="s">
        <v>143</v>
      </c>
      <c r="E206" s="244" t="s">
        <v>19</v>
      </c>
      <c r="F206" s="245" t="s">
        <v>662</v>
      </c>
      <c r="G206" s="243"/>
      <c r="H206" s="246">
        <v>102.8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143</v>
      </c>
      <c r="AU206" s="252" t="s">
        <v>81</v>
      </c>
      <c r="AV206" s="14" t="s">
        <v>81</v>
      </c>
      <c r="AW206" s="14" t="s">
        <v>33</v>
      </c>
      <c r="AX206" s="14" t="s">
        <v>72</v>
      </c>
      <c r="AY206" s="252" t="s">
        <v>132</v>
      </c>
    </row>
    <row r="207" s="14" customFormat="1">
      <c r="A207" s="14"/>
      <c r="B207" s="242"/>
      <c r="C207" s="243"/>
      <c r="D207" s="233" t="s">
        <v>143</v>
      </c>
      <c r="E207" s="244" t="s">
        <v>19</v>
      </c>
      <c r="F207" s="245" t="s">
        <v>663</v>
      </c>
      <c r="G207" s="243"/>
      <c r="H207" s="246">
        <v>-1.1000000000000001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143</v>
      </c>
      <c r="AU207" s="252" t="s">
        <v>81</v>
      </c>
      <c r="AV207" s="14" t="s">
        <v>81</v>
      </c>
      <c r="AW207" s="14" t="s">
        <v>33</v>
      </c>
      <c r="AX207" s="14" t="s">
        <v>72</v>
      </c>
      <c r="AY207" s="252" t="s">
        <v>132</v>
      </c>
    </row>
    <row r="208" s="15" customFormat="1">
      <c r="A208" s="15"/>
      <c r="B208" s="253"/>
      <c r="C208" s="254"/>
      <c r="D208" s="233" t="s">
        <v>143</v>
      </c>
      <c r="E208" s="255" t="s">
        <v>19</v>
      </c>
      <c r="F208" s="256" t="s">
        <v>192</v>
      </c>
      <c r="G208" s="254"/>
      <c r="H208" s="257">
        <v>101.7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143</v>
      </c>
      <c r="AU208" s="263" t="s">
        <v>81</v>
      </c>
      <c r="AV208" s="15" t="s">
        <v>139</v>
      </c>
      <c r="AW208" s="15" t="s">
        <v>33</v>
      </c>
      <c r="AX208" s="15" t="s">
        <v>79</v>
      </c>
      <c r="AY208" s="263" t="s">
        <v>132</v>
      </c>
    </row>
    <row r="209" s="2" customFormat="1" ht="16.5" customHeight="1">
      <c r="A209" s="39"/>
      <c r="B209" s="40"/>
      <c r="C209" s="213" t="s">
        <v>333</v>
      </c>
      <c r="D209" s="213" t="s">
        <v>134</v>
      </c>
      <c r="E209" s="214" t="s">
        <v>664</v>
      </c>
      <c r="F209" s="215" t="s">
        <v>665</v>
      </c>
      <c r="G209" s="216" t="s">
        <v>422</v>
      </c>
      <c r="H209" s="217">
        <v>5189.7299999999996</v>
      </c>
      <c r="I209" s="218"/>
      <c r="J209" s="219">
        <f>ROUND(I209*H209,2)</f>
        <v>0</v>
      </c>
      <c r="K209" s="215" t="s">
        <v>138</v>
      </c>
      <c r="L209" s="45"/>
      <c r="M209" s="220" t="s">
        <v>19</v>
      </c>
      <c r="N209" s="221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0.001</v>
      </c>
      <c r="T209" s="223">
        <f>S209*H209</f>
        <v>5.18973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234</v>
      </c>
      <c r="AT209" s="224" t="s">
        <v>134</v>
      </c>
      <c r="AU209" s="224" t="s">
        <v>81</v>
      </c>
      <c r="AY209" s="18" t="s">
        <v>132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79</v>
      </c>
      <c r="BK209" s="225">
        <f>ROUND(I209*H209,2)</f>
        <v>0</v>
      </c>
      <c r="BL209" s="18" t="s">
        <v>234</v>
      </c>
      <c r="BM209" s="224" t="s">
        <v>666</v>
      </c>
    </row>
    <row r="210" s="2" customFormat="1">
      <c r="A210" s="39"/>
      <c r="B210" s="40"/>
      <c r="C210" s="41"/>
      <c r="D210" s="226" t="s">
        <v>141</v>
      </c>
      <c r="E210" s="41"/>
      <c r="F210" s="227" t="s">
        <v>667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141</v>
      </c>
      <c r="AU210" s="18" t="s">
        <v>81</v>
      </c>
    </row>
    <row r="211" s="13" customFormat="1">
      <c r="A211" s="13"/>
      <c r="B211" s="231"/>
      <c r="C211" s="232"/>
      <c r="D211" s="233" t="s">
        <v>143</v>
      </c>
      <c r="E211" s="234" t="s">
        <v>19</v>
      </c>
      <c r="F211" s="235" t="s">
        <v>541</v>
      </c>
      <c r="G211" s="232"/>
      <c r="H211" s="234" t="s">
        <v>19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143</v>
      </c>
      <c r="AU211" s="241" t="s">
        <v>81</v>
      </c>
      <c r="AV211" s="13" t="s">
        <v>79</v>
      </c>
      <c r="AW211" s="13" t="s">
        <v>33</v>
      </c>
      <c r="AX211" s="13" t="s">
        <v>72</v>
      </c>
      <c r="AY211" s="241" t="s">
        <v>132</v>
      </c>
    </row>
    <row r="212" s="13" customFormat="1">
      <c r="A212" s="13"/>
      <c r="B212" s="231"/>
      <c r="C212" s="232"/>
      <c r="D212" s="233" t="s">
        <v>143</v>
      </c>
      <c r="E212" s="234" t="s">
        <v>19</v>
      </c>
      <c r="F212" s="235" t="s">
        <v>668</v>
      </c>
      <c r="G212" s="232"/>
      <c r="H212" s="234" t="s">
        <v>19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143</v>
      </c>
      <c r="AU212" s="241" t="s">
        <v>81</v>
      </c>
      <c r="AV212" s="13" t="s">
        <v>79</v>
      </c>
      <c r="AW212" s="13" t="s">
        <v>33</v>
      </c>
      <c r="AX212" s="13" t="s">
        <v>72</v>
      </c>
      <c r="AY212" s="241" t="s">
        <v>132</v>
      </c>
    </row>
    <row r="213" s="14" customFormat="1">
      <c r="A213" s="14"/>
      <c r="B213" s="242"/>
      <c r="C213" s="243"/>
      <c r="D213" s="233" t="s">
        <v>143</v>
      </c>
      <c r="E213" s="244" t="s">
        <v>19</v>
      </c>
      <c r="F213" s="245" t="s">
        <v>669</v>
      </c>
      <c r="G213" s="243"/>
      <c r="H213" s="246">
        <v>1440.5999999999999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143</v>
      </c>
      <c r="AU213" s="252" t="s">
        <v>81</v>
      </c>
      <c r="AV213" s="14" t="s">
        <v>81</v>
      </c>
      <c r="AW213" s="14" t="s">
        <v>33</v>
      </c>
      <c r="AX213" s="14" t="s">
        <v>72</v>
      </c>
      <c r="AY213" s="252" t="s">
        <v>132</v>
      </c>
    </row>
    <row r="214" s="13" customFormat="1">
      <c r="A214" s="13"/>
      <c r="B214" s="231"/>
      <c r="C214" s="232"/>
      <c r="D214" s="233" t="s">
        <v>143</v>
      </c>
      <c r="E214" s="234" t="s">
        <v>19</v>
      </c>
      <c r="F214" s="235" t="s">
        <v>670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143</v>
      </c>
      <c r="AU214" s="241" t="s">
        <v>81</v>
      </c>
      <c r="AV214" s="13" t="s">
        <v>79</v>
      </c>
      <c r="AW214" s="13" t="s">
        <v>33</v>
      </c>
      <c r="AX214" s="13" t="s">
        <v>72</v>
      </c>
      <c r="AY214" s="241" t="s">
        <v>132</v>
      </c>
    </row>
    <row r="215" s="14" customFormat="1">
      <c r="A215" s="14"/>
      <c r="B215" s="242"/>
      <c r="C215" s="243"/>
      <c r="D215" s="233" t="s">
        <v>143</v>
      </c>
      <c r="E215" s="244" t="s">
        <v>19</v>
      </c>
      <c r="F215" s="245" t="s">
        <v>671</v>
      </c>
      <c r="G215" s="243"/>
      <c r="H215" s="246">
        <v>1068.48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143</v>
      </c>
      <c r="AU215" s="252" t="s">
        <v>81</v>
      </c>
      <c r="AV215" s="14" t="s">
        <v>81</v>
      </c>
      <c r="AW215" s="14" t="s">
        <v>33</v>
      </c>
      <c r="AX215" s="14" t="s">
        <v>72</v>
      </c>
      <c r="AY215" s="252" t="s">
        <v>132</v>
      </c>
    </row>
    <row r="216" s="13" customFormat="1">
      <c r="A216" s="13"/>
      <c r="B216" s="231"/>
      <c r="C216" s="232"/>
      <c r="D216" s="233" t="s">
        <v>143</v>
      </c>
      <c r="E216" s="234" t="s">
        <v>19</v>
      </c>
      <c r="F216" s="235" t="s">
        <v>672</v>
      </c>
      <c r="G216" s="232"/>
      <c r="H216" s="234" t="s">
        <v>19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143</v>
      </c>
      <c r="AU216" s="241" t="s">
        <v>81</v>
      </c>
      <c r="AV216" s="13" t="s">
        <v>79</v>
      </c>
      <c r="AW216" s="13" t="s">
        <v>33</v>
      </c>
      <c r="AX216" s="13" t="s">
        <v>72</v>
      </c>
      <c r="AY216" s="241" t="s">
        <v>132</v>
      </c>
    </row>
    <row r="217" s="14" customFormat="1">
      <c r="A217" s="14"/>
      <c r="B217" s="242"/>
      <c r="C217" s="243"/>
      <c r="D217" s="233" t="s">
        <v>143</v>
      </c>
      <c r="E217" s="244" t="s">
        <v>19</v>
      </c>
      <c r="F217" s="245" t="s">
        <v>673</v>
      </c>
      <c r="G217" s="243"/>
      <c r="H217" s="246">
        <v>1975.05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143</v>
      </c>
      <c r="AU217" s="252" t="s">
        <v>81</v>
      </c>
      <c r="AV217" s="14" t="s">
        <v>81</v>
      </c>
      <c r="AW217" s="14" t="s">
        <v>33</v>
      </c>
      <c r="AX217" s="14" t="s">
        <v>72</v>
      </c>
      <c r="AY217" s="252" t="s">
        <v>132</v>
      </c>
    </row>
    <row r="218" s="13" customFormat="1">
      <c r="A218" s="13"/>
      <c r="B218" s="231"/>
      <c r="C218" s="232"/>
      <c r="D218" s="233" t="s">
        <v>143</v>
      </c>
      <c r="E218" s="234" t="s">
        <v>19</v>
      </c>
      <c r="F218" s="235" t="s">
        <v>674</v>
      </c>
      <c r="G218" s="232"/>
      <c r="H218" s="234" t="s">
        <v>19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143</v>
      </c>
      <c r="AU218" s="241" t="s">
        <v>81</v>
      </c>
      <c r="AV218" s="13" t="s">
        <v>79</v>
      </c>
      <c r="AW218" s="13" t="s">
        <v>33</v>
      </c>
      <c r="AX218" s="13" t="s">
        <v>72</v>
      </c>
      <c r="AY218" s="241" t="s">
        <v>132</v>
      </c>
    </row>
    <row r="219" s="14" customFormat="1">
      <c r="A219" s="14"/>
      <c r="B219" s="242"/>
      <c r="C219" s="243"/>
      <c r="D219" s="233" t="s">
        <v>143</v>
      </c>
      <c r="E219" s="244" t="s">
        <v>19</v>
      </c>
      <c r="F219" s="245" t="s">
        <v>675</v>
      </c>
      <c r="G219" s="243"/>
      <c r="H219" s="246">
        <v>705.60000000000002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143</v>
      </c>
      <c r="AU219" s="252" t="s">
        <v>81</v>
      </c>
      <c r="AV219" s="14" t="s">
        <v>81</v>
      </c>
      <c r="AW219" s="14" t="s">
        <v>33</v>
      </c>
      <c r="AX219" s="14" t="s">
        <v>72</v>
      </c>
      <c r="AY219" s="252" t="s">
        <v>132</v>
      </c>
    </row>
    <row r="220" s="15" customFormat="1">
      <c r="A220" s="15"/>
      <c r="B220" s="253"/>
      <c r="C220" s="254"/>
      <c r="D220" s="233" t="s">
        <v>143</v>
      </c>
      <c r="E220" s="255" t="s">
        <v>19</v>
      </c>
      <c r="F220" s="256" t="s">
        <v>192</v>
      </c>
      <c r="G220" s="254"/>
      <c r="H220" s="257">
        <v>5189.7299999999996</v>
      </c>
      <c r="I220" s="258"/>
      <c r="J220" s="254"/>
      <c r="K220" s="254"/>
      <c r="L220" s="259"/>
      <c r="M220" s="279"/>
      <c r="N220" s="280"/>
      <c r="O220" s="280"/>
      <c r="P220" s="280"/>
      <c r="Q220" s="280"/>
      <c r="R220" s="280"/>
      <c r="S220" s="280"/>
      <c r="T220" s="28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3" t="s">
        <v>143</v>
      </c>
      <c r="AU220" s="263" t="s">
        <v>81</v>
      </c>
      <c r="AV220" s="15" t="s">
        <v>139</v>
      </c>
      <c r="AW220" s="15" t="s">
        <v>33</v>
      </c>
      <c r="AX220" s="15" t="s">
        <v>79</v>
      </c>
      <c r="AY220" s="263" t="s">
        <v>132</v>
      </c>
    </row>
    <row r="221" s="2" customFormat="1" ht="6.96" customHeight="1">
      <c r="A221" s="39"/>
      <c r="B221" s="60"/>
      <c r="C221" s="61"/>
      <c r="D221" s="61"/>
      <c r="E221" s="61"/>
      <c r="F221" s="61"/>
      <c r="G221" s="61"/>
      <c r="H221" s="61"/>
      <c r="I221" s="61"/>
      <c r="J221" s="61"/>
      <c r="K221" s="61"/>
      <c r="L221" s="45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</row>
  </sheetData>
  <sheetProtection sheet="1" autoFilter="0" formatColumns="0" formatRows="0" objects="1" scenarios="1" spinCount="100000" saltValue="F5xKsrWLRPq74CdOqhn/LGdEWHfZkTeNse9Ewn8UhmSKqDgVqcmxFyTEB7uSpz/fCu82P7qhHTmpWckxRo5gKg==" hashValue="N+qrTPUCkwiBjfVQW95aQbcmMiK+W3eVXpAh9X/iheS6JFCtNUWBe+iZK82vu3J+/9S4QGYmp+nZsoJtWg7tdQ==" algorithmName="SHA-512" password="80EB"/>
  <autoFilter ref="C95:K2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2/174151101"/>
    <hyperlink ref="F106" r:id="rId2" display="https://podminky.urs.cz/item/CS_URS_2022_02/968072455"/>
    <hyperlink ref="F111" r:id="rId3" display="https://podminky.urs.cz/item/CS_URS_2022_02/968062375"/>
    <hyperlink ref="F114" r:id="rId4" display="https://podminky.urs.cz/item/CS_URS_2022_02/962031133"/>
    <hyperlink ref="F119" r:id="rId5" display="https://podminky.urs.cz/item/CS_URS_2022_02/962032231"/>
    <hyperlink ref="F126" r:id="rId6" display="https://podminky.urs.cz/item/CS_URS_2022_02/965042141"/>
    <hyperlink ref="F129" r:id="rId7" display="https://podminky.urs.cz/item/CS_URS_2022_02/965049111"/>
    <hyperlink ref="F131" r:id="rId8" display="https://podminky.urs.cz/item/CS_URS_2022_02/961044111"/>
    <hyperlink ref="F135" r:id="rId9" display="https://podminky.urs.cz/item/CS_URS_2022_02/941211111"/>
    <hyperlink ref="F141" r:id="rId10" display="https://podminky.urs.cz/item/CS_URS_2022_02/941211211"/>
    <hyperlink ref="F144" r:id="rId11" display="https://podminky.urs.cz/item/CS_URS_2022_02/941211811"/>
    <hyperlink ref="F147" r:id="rId12" display="https://podminky.urs.cz/item/CS_URS_2022_02/997006014"/>
    <hyperlink ref="F149" r:id="rId13" display="https://podminky.urs.cz/item/CS_URS_2022_02/997013211"/>
    <hyperlink ref="F151" r:id="rId14" display="https://podminky.urs.cz/item/CS_URS_2022_02/997002611"/>
    <hyperlink ref="F153" r:id="rId15" display="https://podminky.urs.cz/item/CS_URS_2022_02/997013501"/>
    <hyperlink ref="F155" r:id="rId16" display="https://podminky.urs.cz/item/CS_URS_2022_02/997013509"/>
    <hyperlink ref="F158" r:id="rId17" display="https://podminky.urs.cz/item/CS_URS_2022_02/997013601"/>
    <hyperlink ref="F160" r:id="rId18" display="https://podminky.urs.cz/item/CS_URS_2022_02/997013602"/>
    <hyperlink ref="F162" r:id="rId19" display="https://podminky.urs.cz/item/CS_URS_2022_02/997013603"/>
    <hyperlink ref="F164" r:id="rId20" display="https://podminky.urs.cz/item/CS_URS_2022_02/997013631"/>
    <hyperlink ref="F166" r:id="rId21" display="https://podminky.urs.cz/item/CS_URS_2022_02/997013811"/>
    <hyperlink ref="F168" r:id="rId22" display="https://podminky.urs.cz/item/CS_URS_2022_02/997013821"/>
    <hyperlink ref="F171" r:id="rId23" display="https://podminky.urs.cz/item/CS_URS_2022_02/998014211"/>
    <hyperlink ref="F175" r:id="rId24" display="https://podminky.urs.cz/item/CS_URS_2022_02/762841812"/>
    <hyperlink ref="F182" r:id="rId25" display="https://podminky.urs.cz/item/CS_URS_2022_02/764002851"/>
    <hyperlink ref="F185" r:id="rId26" display="https://podminky.urs.cz/item/CS_URS_2022_02/765131857"/>
    <hyperlink ref="F196" r:id="rId27" display="https://podminky.urs.cz/item/CS_URS_2022_02/766441811"/>
    <hyperlink ref="F198" r:id="rId28" display="https://podminky.urs.cz/item/CS_URS_2022_02/766691914"/>
    <hyperlink ref="F201" r:id="rId29" display="https://podminky.urs.cz/item/CS_URS_2022_02/767691833"/>
    <hyperlink ref="F203" r:id="rId30" display="https://podminky.urs.cz/item/CS_URS_2022_02/767651800"/>
    <hyperlink ref="F205" r:id="rId31" display="https://podminky.urs.cz/item/CS_URS_2022_02/767134802"/>
    <hyperlink ref="F210" r:id="rId32" display="https://podminky.urs.cz/item/CS_URS_2022_02/7679967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brownfieldu výtopny - východní část, demolice budov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490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102</v>
      </c>
      <c r="G14" s="39"/>
      <c r="H14" s="39"/>
      <c r="I14" s="143" t="s">
        <v>23</v>
      </c>
      <c r="J14" s="147" t="str">
        <f>'Rekapitulace stavby'!AN8</f>
        <v>22. 8. 2022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ROUND((SUM(BE89:BE101)),  2)</f>
        <v>0</v>
      </c>
      <c r="G35" s="39"/>
      <c r="H35" s="39"/>
      <c r="I35" s="158">
        <v>0.20999999999999999</v>
      </c>
      <c r="J35" s="157">
        <f>ROUND(((SUM(BE89:BE101))*I35),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ROUND((SUM(BF89:BF101)),  2)</f>
        <v>0</v>
      </c>
      <c r="G36" s="39"/>
      <c r="H36" s="39"/>
      <c r="I36" s="158">
        <v>0.14999999999999999</v>
      </c>
      <c r="J36" s="157">
        <f>ROUND(((SUM(BF89:BF101))*I36),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Revitalizace brownfieldu výtopny - východní část, demolice budov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490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02b - Neuznatelné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p.p.č. 1126/1 v k.ú. Horní Slavkov</v>
      </c>
      <c r="G56" s="41"/>
      <c r="H56" s="41"/>
      <c r="I56" s="33" t="s">
        <v>23</v>
      </c>
      <c r="J56" s="73" t="str">
        <f>IF(J14="","",J14)</f>
        <v>22. 8. 2022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Horní Slavkov</v>
      </c>
      <c r="G58" s="41"/>
      <c r="H58" s="41"/>
      <c r="I58" s="33" t="s">
        <v>31</v>
      </c>
      <c r="J58" s="37" t="str">
        <f>E23</f>
        <v>CENTRA STAV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439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441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442</v>
      </c>
      <c r="E66" s="183"/>
      <c r="F66" s="183"/>
      <c r="G66" s="183"/>
      <c r="H66" s="183"/>
      <c r="I66" s="183"/>
      <c r="J66" s="184">
        <f>J96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677</v>
      </c>
      <c r="E67" s="183"/>
      <c r="F67" s="183"/>
      <c r="G67" s="183"/>
      <c r="H67" s="183"/>
      <c r="I67" s="183"/>
      <c r="J67" s="184">
        <f>J99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117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Revitalizace brownfieldu výtopny - východní část, demolice budov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98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490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02b - Neuznatelné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p.p.č. 1126/1 v k.ú. Horní Slavkov</v>
      </c>
      <c r="G83" s="41"/>
      <c r="H83" s="41"/>
      <c r="I83" s="33" t="s">
        <v>23</v>
      </c>
      <c r="J83" s="73" t="str">
        <f>IF(J14="","",J14)</f>
        <v>22. 8. 2022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Horní Slavkov</v>
      </c>
      <c r="G85" s="41"/>
      <c r="H85" s="41"/>
      <c r="I85" s="33" t="s">
        <v>31</v>
      </c>
      <c r="J85" s="37" t="str">
        <f>E23</f>
        <v>CENTRA STAV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118</v>
      </c>
      <c r="D88" s="189" t="s">
        <v>57</v>
      </c>
      <c r="E88" s="189" t="s">
        <v>53</v>
      </c>
      <c r="F88" s="189" t="s">
        <v>54</v>
      </c>
      <c r="G88" s="189" t="s">
        <v>119</v>
      </c>
      <c r="H88" s="189" t="s">
        <v>120</v>
      </c>
      <c r="I88" s="189" t="s">
        <v>121</v>
      </c>
      <c r="J88" s="189" t="s">
        <v>105</v>
      </c>
      <c r="K88" s="190" t="s">
        <v>122</v>
      </c>
      <c r="L88" s="191"/>
      <c r="M88" s="93" t="s">
        <v>19</v>
      </c>
      <c r="N88" s="94" t="s">
        <v>42</v>
      </c>
      <c r="O88" s="94" t="s">
        <v>123</v>
      </c>
      <c r="P88" s="94" t="s">
        <v>124</v>
      </c>
      <c r="Q88" s="94" t="s">
        <v>125</v>
      </c>
      <c r="R88" s="94" t="s">
        <v>126</v>
      </c>
      <c r="S88" s="94" t="s">
        <v>127</v>
      </c>
      <c r="T88" s="95" t="s">
        <v>128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129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106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457</v>
      </c>
      <c r="F90" s="200" t="s">
        <v>458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P91+P96+P99</f>
        <v>0</v>
      </c>
      <c r="Q90" s="205"/>
      <c r="R90" s="206">
        <f>R91+R96+R99</f>
        <v>0</v>
      </c>
      <c r="S90" s="205"/>
      <c r="T90" s="207">
        <f>T91+T96+T99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159</v>
      </c>
      <c r="AT90" s="209" t="s">
        <v>71</v>
      </c>
      <c r="AU90" s="209" t="s">
        <v>72</v>
      </c>
      <c r="AY90" s="208" t="s">
        <v>132</v>
      </c>
      <c r="BK90" s="210">
        <f>BK91+BK96+BK99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465</v>
      </c>
      <c r="F91" s="211" t="s">
        <v>466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SUM(P92:P95)</f>
        <v>0</v>
      </c>
      <c r="Q91" s="205"/>
      <c r="R91" s="206">
        <f>SUM(R92:R95)</f>
        <v>0</v>
      </c>
      <c r="S91" s="205"/>
      <c r="T91" s="207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159</v>
      </c>
      <c r="AT91" s="209" t="s">
        <v>71</v>
      </c>
      <c r="AU91" s="209" t="s">
        <v>79</v>
      </c>
      <c r="AY91" s="208" t="s">
        <v>132</v>
      </c>
      <c r="BK91" s="210">
        <f>SUM(BK92:BK95)</f>
        <v>0</v>
      </c>
    </row>
    <row r="92" s="2" customFormat="1" ht="16.5" customHeight="1">
      <c r="A92" s="39"/>
      <c r="B92" s="40"/>
      <c r="C92" s="213" t="s">
        <v>79</v>
      </c>
      <c r="D92" s="213" t="s">
        <v>134</v>
      </c>
      <c r="E92" s="214" t="s">
        <v>467</v>
      </c>
      <c r="F92" s="215" t="s">
        <v>466</v>
      </c>
      <c r="G92" s="216" t="s">
        <v>242</v>
      </c>
      <c r="H92" s="217">
        <v>1</v>
      </c>
      <c r="I92" s="218"/>
      <c r="J92" s="219">
        <f>ROUND(I92*H92,2)</f>
        <v>0</v>
      </c>
      <c r="K92" s="215" t="s">
        <v>138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463</v>
      </c>
      <c r="AT92" s="224" t="s">
        <v>134</v>
      </c>
      <c r="AU92" s="224" t="s">
        <v>81</v>
      </c>
      <c r="AY92" s="18" t="s">
        <v>132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463</v>
      </c>
      <c r="BM92" s="224" t="s">
        <v>678</v>
      </c>
    </row>
    <row r="93" s="2" customFormat="1">
      <c r="A93" s="39"/>
      <c r="B93" s="40"/>
      <c r="C93" s="41"/>
      <c r="D93" s="226" t="s">
        <v>141</v>
      </c>
      <c r="E93" s="41"/>
      <c r="F93" s="227" t="s">
        <v>469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141</v>
      </c>
      <c r="AU93" s="18" t="s">
        <v>81</v>
      </c>
    </row>
    <row r="94" s="2" customFormat="1" ht="16.5" customHeight="1">
      <c r="A94" s="39"/>
      <c r="B94" s="40"/>
      <c r="C94" s="213" t="s">
        <v>81</v>
      </c>
      <c r="D94" s="213" t="s">
        <v>134</v>
      </c>
      <c r="E94" s="214" t="s">
        <v>679</v>
      </c>
      <c r="F94" s="215" t="s">
        <v>471</v>
      </c>
      <c r="G94" s="216" t="s">
        <v>242</v>
      </c>
      <c r="H94" s="217">
        <v>1</v>
      </c>
      <c r="I94" s="218"/>
      <c r="J94" s="219">
        <f>ROUND(I94*H94,2)</f>
        <v>0</v>
      </c>
      <c r="K94" s="215" t="s">
        <v>138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463</v>
      </c>
      <c r="AT94" s="224" t="s">
        <v>134</v>
      </c>
      <c r="AU94" s="224" t="s">
        <v>81</v>
      </c>
      <c r="AY94" s="18" t="s">
        <v>132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463</v>
      </c>
      <c r="BM94" s="224" t="s">
        <v>680</v>
      </c>
    </row>
    <row r="95" s="2" customFormat="1">
      <c r="A95" s="39"/>
      <c r="B95" s="40"/>
      <c r="C95" s="41"/>
      <c r="D95" s="226" t="s">
        <v>141</v>
      </c>
      <c r="E95" s="41"/>
      <c r="F95" s="227" t="s">
        <v>681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141</v>
      </c>
      <c r="AU95" s="18" t="s">
        <v>81</v>
      </c>
    </row>
    <row r="96" s="12" customFormat="1" ht="22.8" customHeight="1">
      <c r="A96" s="12"/>
      <c r="B96" s="197"/>
      <c r="C96" s="198"/>
      <c r="D96" s="199" t="s">
        <v>71</v>
      </c>
      <c r="E96" s="211" t="s">
        <v>474</v>
      </c>
      <c r="F96" s="211" t="s">
        <v>475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SUM(P97:P98)</f>
        <v>0</v>
      </c>
      <c r="Q96" s="205"/>
      <c r="R96" s="206">
        <f>SUM(R97:R98)</f>
        <v>0</v>
      </c>
      <c r="S96" s="205"/>
      <c r="T96" s="207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159</v>
      </c>
      <c r="AT96" s="209" t="s">
        <v>71</v>
      </c>
      <c r="AU96" s="209" t="s">
        <v>79</v>
      </c>
      <c r="AY96" s="208" t="s">
        <v>132</v>
      </c>
      <c r="BK96" s="210">
        <f>SUM(BK97:BK98)</f>
        <v>0</v>
      </c>
    </row>
    <row r="97" s="2" customFormat="1" ht="16.5" customHeight="1">
      <c r="A97" s="39"/>
      <c r="B97" s="40"/>
      <c r="C97" s="213" t="s">
        <v>150</v>
      </c>
      <c r="D97" s="213" t="s">
        <v>134</v>
      </c>
      <c r="E97" s="214" t="s">
        <v>682</v>
      </c>
      <c r="F97" s="215" t="s">
        <v>683</v>
      </c>
      <c r="G97" s="216" t="s">
        <v>478</v>
      </c>
      <c r="H97" s="217">
        <v>3</v>
      </c>
      <c r="I97" s="218"/>
      <c r="J97" s="219">
        <f>ROUND(I97*H97,2)</f>
        <v>0</v>
      </c>
      <c r="K97" s="215" t="s">
        <v>138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463</v>
      </c>
      <c r="AT97" s="224" t="s">
        <v>134</v>
      </c>
      <c r="AU97" s="224" t="s">
        <v>81</v>
      </c>
      <c r="AY97" s="18" t="s">
        <v>132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463</v>
      </c>
      <c r="BM97" s="224" t="s">
        <v>684</v>
      </c>
    </row>
    <row r="98" s="2" customFormat="1">
      <c r="A98" s="39"/>
      <c r="B98" s="40"/>
      <c r="C98" s="41"/>
      <c r="D98" s="226" t="s">
        <v>141</v>
      </c>
      <c r="E98" s="41"/>
      <c r="F98" s="227" t="s">
        <v>685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141</v>
      </c>
      <c r="AU98" s="18" t="s">
        <v>81</v>
      </c>
    </row>
    <row r="99" s="12" customFormat="1" ht="22.8" customHeight="1">
      <c r="A99" s="12"/>
      <c r="B99" s="197"/>
      <c r="C99" s="198"/>
      <c r="D99" s="199" t="s">
        <v>71</v>
      </c>
      <c r="E99" s="211" t="s">
        <v>686</v>
      </c>
      <c r="F99" s="211" t="s">
        <v>687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SUM(P100:P101)</f>
        <v>0</v>
      </c>
      <c r="Q99" s="205"/>
      <c r="R99" s="206">
        <f>SUM(R100:R101)</f>
        <v>0</v>
      </c>
      <c r="S99" s="205"/>
      <c r="T99" s="207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159</v>
      </c>
      <c r="AT99" s="209" t="s">
        <v>71</v>
      </c>
      <c r="AU99" s="209" t="s">
        <v>79</v>
      </c>
      <c r="AY99" s="208" t="s">
        <v>132</v>
      </c>
      <c r="BK99" s="210">
        <f>SUM(BK100:BK101)</f>
        <v>0</v>
      </c>
    </row>
    <row r="100" s="2" customFormat="1" ht="24.15" customHeight="1">
      <c r="A100" s="39"/>
      <c r="B100" s="40"/>
      <c r="C100" s="213" t="s">
        <v>139</v>
      </c>
      <c r="D100" s="213" t="s">
        <v>134</v>
      </c>
      <c r="E100" s="214" t="s">
        <v>688</v>
      </c>
      <c r="F100" s="215" t="s">
        <v>689</v>
      </c>
      <c r="G100" s="216" t="s">
        <v>242</v>
      </c>
      <c r="H100" s="217">
        <v>1</v>
      </c>
      <c r="I100" s="218"/>
      <c r="J100" s="219">
        <f>ROUND(I100*H100,2)</f>
        <v>0</v>
      </c>
      <c r="K100" s="215" t="s">
        <v>138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463</v>
      </c>
      <c r="AT100" s="224" t="s">
        <v>134</v>
      </c>
      <c r="AU100" s="224" t="s">
        <v>81</v>
      </c>
      <c r="AY100" s="18" t="s">
        <v>132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463</v>
      </c>
      <c r="BM100" s="224" t="s">
        <v>690</v>
      </c>
    </row>
    <row r="101" s="2" customFormat="1">
      <c r="A101" s="39"/>
      <c r="B101" s="40"/>
      <c r="C101" s="41"/>
      <c r="D101" s="226" t="s">
        <v>141</v>
      </c>
      <c r="E101" s="41"/>
      <c r="F101" s="227" t="s">
        <v>691</v>
      </c>
      <c r="G101" s="41"/>
      <c r="H101" s="41"/>
      <c r="I101" s="228"/>
      <c r="J101" s="41"/>
      <c r="K101" s="41"/>
      <c r="L101" s="45"/>
      <c r="M101" s="265"/>
      <c r="N101" s="266"/>
      <c r="O101" s="267"/>
      <c r="P101" s="267"/>
      <c r="Q101" s="267"/>
      <c r="R101" s="267"/>
      <c r="S101" s="267"/>
      <c r="T101" s="268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81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QJHXcyN6elb/B58bJwUR60f7m3jgh08HBXlrSpHjFQtnTAxG8N/aUVWPqr6owkyYOYR/paNk4cp1VxSOQU8ang==" hashValue="Tgbxr9479qq5TBD2NHKMI6pyU6JIyc3widb4iFuaqHYLQ5JLMDWYPEsXwvmazF2HkDptQgbW9u13cfhf/91+FA==" algorithmName="SHA-512" password="80EB"/>
  <autoFilter ref="C88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030001000"/>
    <hyperlink ref="F95" r:id="rId2" display="https://podminky.urs.cz/item/CS_URS_2022_02/033203000/R"/>
    <hyperlink ref="F98" r:id="rId3" display="https://podminky.urs.cz/item/CS_URS_2022_02/043203003"/>
    <hyperlink ref="F101" r:id="rId4" display="https://podminky.urs.cz/item/CS_URS_2022_02/064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692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693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694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695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696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697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698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699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700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701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702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78</v>
      </c>
      <c r="F18" s="293" t="s">
        <v>703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704</v>
      </c>
      <c r="F19" s="293" t="s">
        <v>705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706</v>
      </c>
      <c r="F20" s="293" t="s">
        <v>707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708</v>
      </c>
      <c r="F21" s="293" t="s">
        <v>709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710</v>
      </c>
      <c r="F22" s="293" t="s">
        <v>711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85</v>
      </c>
      <c r="F23" s="293" t="s">
        <v>712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713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714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715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716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717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718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719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720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721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118</v>
      </c>
      <c r="F36" s="293"/>
      <c r="G36" s="293" t="s">
        <v>722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723</v>
      </c>
      <c r="F37" s="293"/>
      <c r="G37" s="293" t="s">
        <v>724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53</v>
      </c>
      <c r="F38" s="293"/>
      <c r="G38" s="293" t="s">
        <v>725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54</v>
      </c>
      <c r="F39" s="293"/>
      <c r="G39" s="293" t="s">
        <v>726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119</v>
      </c>
      <c r="F40" s="293"/>
      <c r="G40" s="293" t="s">
        <v>727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120</v>
      </c>
      <c r="F41" s="293"/>
      <c r="G41" s="293" t="s">
        <v>728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729</v>
      </c>
      <c r="F42" s="293"/>
      <c r="G42" s="293" t="s">
        <v>730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731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732</v>
      </c>
      <c r="F44" s="293"/>
      <c r="G44" s="293" t="s">
        <v>733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122</v>
      </c>
      <c r="F45" s="293"/>
      <c r="G45" s="293" t="s">
        <v>734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735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736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737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738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739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740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741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742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743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744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745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746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747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748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749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750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751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752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753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754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755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756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757</v>
      </c>
      <c r="D76" s="311"/>
      <c r="E76" s="311"/>
      <c r="F76" s="311" t="s">
        <v>758</v>
      </c>
      <c r="G76" s="312"/>
      <c r="H76" s="311" t="s">
        <v>54</v>
      </c>
      <c r="I76" s="311" t="s">
        <v>57</v>
      </c>
      <c r="J76" s="311" t="s">
        <v>759</v>
      </c>
      <c r="K76" s="310"/>
    </row>
    <row r="77" s="1" customFormat="1" ht="17.25" customHeight="1">
      <c r="B77" s="308"/>
      <c r="C77" s="313" t="s">
        <v>760</v>
      </c>
      <c r="D77" s="313"/>
      <c r="E77" s="313"/>
      <c r="F77" s="314" t="s">
        <v>761</v>
      </c>
      <c r="G77" s="315"/>
      <c r="H77" s="313"/>
      <c r="I77" s="313"/>
      <c r="J77" s="313" t="s">
        <v>762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53</v>
      </c>
      <c r="D79" s="318"/>
      <c r="E79" s="318"/>
      <c r="F79" s="319" t="s">
        <v>763</v>
      </c>
      <c r="G79" s="320"/>
      <c r="H79" s="296" t="s">
        <v>764</v>
      </c>
      <c r="I79" s="296" t="s">
        <v>765</v>
      </c>
      <c r="J79" s="296">
        <v>20</v>
      </c>
      <c r="K79" s="310"/>
    </row>
    <row r="80" s="1" customFormat="1" ht="15" customHeight="1">
      <c r="B80" s="308"/>
      <c r="C80" s="296" t="s">
        <v>766</v>
      </c>
      <c r="D80" s="296"/>
      <c r="E80" s="296"/>
      <c r="F80" s="319" t="s">
        <v>763</v>
      </c>
      <c r="G80" s="320"/>
      <c r="H80" s="296" t="s">
        <v>767</v>
      </c>
      <c r="I80" s="296" t="s">
        <v>765</v>
      </c>
      <c r="J80" s="296">
        <v>120</v>
      </c>
      <c r="K80" s="310"/>
    </row>
    <row r="81" s="1" customFormat="1" ht="15" customHeight="1">
      <c r="B81" s="321"/>
      <c r="C81" s="296" t="s">
        <v>768</v>
      </c>
      <c r="D81" s="296"/>
      <c r="E81" s="296"/>
      <c r="F81" s="319" t="s">
        <v>769</v>
      </c>
      <c r="G81" s="320"/>
      <c r="H81" s="296" t="s">
        <v>770</v>
      </c>
      <c r="I81" s="296" t="s">
        <v>765</v>
      </c>
      <c r="J81" s="296">
        <v>50</v>
      </c>
      <c r="K81" s="310"/>
    </row>
    <row r="82" s="1" customFormat="1" ht="15" customHeight="1">
      <c r="B82" s="321"/>
      <c r="C82" s="296" t="s">
        <v>771</v>
      </c>
      <c r="D82" s="296"/>
      <c r="E82" s="296"/>
      <c r="F82" s="319" t="s">
        <v>763</v>
      </c>
      <c r="G82" s="320"/>
      <c r="H82" s="296" t="s">
        <v>772</v>
      </c>
      <c r="I82" s="296" t="s">
        <v>773</v>
      </c>
      <c r="J82" s="296"/>
      <c r="K82" s="310"/>
    </row>
    <row r="83" s="1" customFormat="1" ht="15" customHeight="1">
      <c r="B83" s="321"/>
      <c r="C83" s="322" t="s">
        <v>774</v>
      </c>
      <c r="D83" s="322"/>
      <c r="E83" s="322"/>
      <c r="F83" s="323" t="s">
        <v>769</v>
      </c>
      <c r="G83" s="322"/>
      <c r="H83" s="322" t="s">
        <v>775</v>
      </c>
      <c r="I83" s="322" t="s">
        <v>765</v>
      </c>
      <c r="J83" s="322">
        <v>15</v>
      </c>
      <c r="K83" s="310"/>
    </row>
    <row r="84" s="1" customFormat="1" ht="15" customHeight="1">
      <c r="B84" s="321"/>
      <c r="C84" s="322" t="s">
        <v>776</v>
      </c>
      <c r="D84" s="322"/>
      <c r="E84" s="322"/>
      <c r="F84" s="323" t="s">
        <v>769</v>
      </c>
      <c r="G84" s="322"/>
      <c r="H84" s="322" t="s">
        <v>777</v>
      </c>
      <c r="I84" s="322" t="s">
        <v>765</v>
      </c>
      <c r="J84" s="322">
        <v>15</v>
      </c>
      <c r="K84" s="310"/>
    </row>
    <row r="85" s="1" customFormat="1" ht="15" customHeight="1">
      <c r="B85" s="321"/>
      <c r="C85" s="322" t="s">
        <v>778</v>
      </c>
      <c r="D85" s="322"/>
      <c r="E85" s="322"/>
      <c r="F85" s="323" t="s">
        <v>769</v>
      </c>
      <c r="G85" s="322"/>
      <c r="H85" s="322" t="s">
        <v>779</v>
      </c>
      <c r="I85" s="322" t="s">
        <v>765</v>
      </c>
      <c r="J85" s="322">
        <v>20</v>
      </c>
      <c r="K85" s="310"/>
    </row>
    <row r="86" s="1" customFormat="1" ht="15" customHeight="1">
      <c r="B86" s="321"/>
      <c r="C86" s="322" t="s">
        <v>780</v>
      </c>
      <c r="D86" s="322"/>
      <c r="E86" s="322"/>
      <c r="F86" s="323" t="s">
        <v>769</v>
      </c>
      <c r="G86" s="322"/>
      <c r="H86" s="322" t="s">
        <v>781</v>
      </c>
      <c r="I86" s="322" t="s">
        <v>765</v>
      </c>
      <c r="J86" s="322">
        <v>20</v>
      </c>
      <c r="K86" s="310"/>
    </row>
    <row r="87" s="1" customFormat="1" ht="15" customHeight="1">
      <c r="B87" s="321"/>
      <c r="C87" s="296" t="s">
        <v>782</v>
      </c>
      <c r="D87" s="296"/>
      <c r="E87" s="296"/>
      <c r="F87" s="319" t="s">
        <v>769</v>
      </c>
      <c r="G87" s="320"/>
      <c r="H87" s="296" t="s">
        <v>783</v>
      </c>
      <c r="I87" s="296" t="s">
        <v>765</v>
      </c>
      <c r="J87" s="296">
        <v>50</v>
      </c>
      <c r="K87" s="310"/>
    </row>
    <row r="88" s="1" customFormat="1" ht="15" customHeight="1">
      <c r="B88" s="321"/>
      <c r="C88" s="296" t="s">
        <v>784</v>
      </c>
      <c r="D88" s="296"/>
      <c r="E88" s="296"/>
      <c r="F88" s="319" t="s">
        <v>769</v>
      </c>
      <c r="G88" s="320"/>
      <c r="H88" s="296" t="s">
        <v>785</v>
      </c>
      <c r="I88" s="296" t="s">
        <v>765</v>
      </c>
      <c r="J88" s="296">
        <v>20</v>
      </c>
      <c r="K88" s="310"/>
    </row>
    <row r="89" s="1" customFormat="1" ht="15" customHeight="1">
      <c r="B89" s="321"/>
      <c r="C89" s="296" t="s">
        <v>786</v>
      </c>
      <c r="D89" s="296"/>
      <c r="E89" s="296"/>
      <c r="F89" s="319" t="s">
        <v>769</v>
      </c>
      <c r="G89" s="320"/>
      <c r="H89" s="296" t="s">
        <v>787</v>
      </c>
      <c r="I89" s="296" t="s">
        <v>765</v>
      </c>
      <c r="J89" s="296">
        <v>20</v>
      </c>
      <c r="K89" s="310"/>
    </row>
    <row r="90" s="1" customFormat="1" ht="15" customHeight="1">
      <c r="B90" s="321"/>
      <c r="C90" s="296" t="s">
        <v>788</v>
      </c>
      <c r="D90" s="296"/>
      <c r="E90" s="296"/>
      <c r="F90" s="319" t="s">
        <v>769</v>
      </c>
      <c r="G90" s="320"/>
      <c r="H90" s="296" t="s">
        <v>789</v>
      </c>
      <c r="I90" s="296" t="s">
        <v>765</v>
      </c>
      <c r="J90" s="296">
        <v>50</v>
      </c>
      <c r="K90" s="310"/>
    </row>
    <row r="91" s="1" customFormat="1" ht="15" customHeight="1">
      <c r="B91" s="321"/>
      <c r="C91" s="296" t="s">
        <v>790</v>
      </c>
      <c r="D91" s="296"/>
      <c r="E91" s="296"/>
      <c r="F91" s="319" t="s">
        <v>769</v>
      </c>
      <c r="G91" s="320"/>
      <c r="H91" s="296" t="s">
        <v>790</v>
      </c>
      <c r="I91" s="296" t="s">
        <v>765</v>
      </c>
      <c r="J91" s="296">
        <v>50</v>
      </c>
      <c r="K91" s="310"/>
    </row>
    <row r="92" s="1" customFormat="1" ht="15" customHeight="1">
      <c r="B92" s="321"/>
      <c r="C92" s="296" t="s">
        <v>791</v>
      </c>
      <c r="D92" s="296"/>
      <c r="E92" s="296"/>
      <c r="F92" s="319" t="s">
        <v>769</v>
      </c>
      <c r="G92" s="320"/>
      <c r="H92" s="296" t="s">
        <v>792</v>
      </c>
      <c r="I92" s="296" t="s">
        <v>765</v>
      </c>
      <c r="J92" s="296">
        <v>255</v>
      </c>
      <c r="K92" s="310"/>
    </row>
    <row r="93" s="1" customFormat="1" ht="15" customHeight="1">
      <c r="B93" s="321"/>
      <c r="C93" s="296" t="s">
        <v>793</v>
      </c>
      <c r="D93" s="296"/>
      <c r="E93" s="296"/>
      <c r="F93" s="319" t="s">
        <v>763</v>
      </c>
      <c r="G93" s="320"/>
      <c r="H93" s="296" t="s">
        <v>794</v>
      </c>
      <c r="I93" s="296" t="s">
        <v>795</v>
      </c>
      <c r="J93" s="296"/>
      <c r="K93" s="310"/>
    </row>
    <row r="94" s="1" customFormat="1" ht="15" customHeight="1">
      <c r="B94" s="321"/>
      <c r="C94" s="296" t="s">
        <v>796</v>
      </c>
      <c r="D94" s="296"/>
      <c r="E94" s="296"/>
      <c r="F94" s="319" t="s">
        <v>763</v>
      </c>
      <c r="G94" s="320"/>
      <c r="H94" s="296" t="s">
        <v>797</v>
      </c>
      <c r="I94" s="296" t="s">
        <v>798</v>
      </c>
      <c r="J94" s="296"/>
      <c r="K94" s="310"/>
    </row>
    <row r="95" s="1" customFormat="1" ht="15" customHeight="1">
      <c r="B95" s="321"/>
      <c r="C95" s="296" t="s">
        <v>799</v>
      </c>
      <c r="D95" s="296"/>
      <c r="E95" s="296"/>
      <c r="F95" s="319" t="s">
        <v>763</v>
      </c>
      <c r="G95" s="320"/>
      <c r="H95" s="296" t="s">
        <v>799</v>
      </c>
      <c r="I95" s="296" t="s">
        <v>798</v>
      </c>
      <c r="J95" s="296"/>
      <c r="K95" s="310"/>
    </row>
    <row r="96" s="1" customFormat="1" ht="15" customHeight="1">
      <c r="B96" s="321"/>
      <c r="C96" s="296" t="s">
        <v>38</v>
      </c>
      <c r="D96" s="296"/>
      <c r="E96" s="296"/>
      <c r="F96" s="319" t="s">
        <v>763</v>
      </c>
      <c r="G96" s="320"/>
      <c r="H96" s="296" t="s">
        <v>800</v>
      </c>
      <c r="I96" s="296" t="s">
        <v>798</v>
      </c>
      <c r="J96" s="296"/>
      <c r="K96" s="310"/>
    </row>
    <row r="97" s="1" customFormat="1" ht="15" customHeight="1">
      <c r="B97" s="321"/>
      <c r="C97" s="296" t="s">
        <v>48</v>
      </c>
      <c r="D97" s="296"/>
      <c r="E97" s="296"/>
      <c r="F97" s="319" t="s">
        <v>763</v>
      </c>
      <c r="G97" s="320"/>
      <c r="H97" s="296" t="s">
        <v>801</v>
      </c>
      <c r="I97" s="296" t="s">
        <v>798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802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757</v>
      </c>
      <c r="D103" s="311"/>
      <c r="E103" s="311"/>
      <c r="F103" s="311" t="s">
        <v>758</v>
      </c>
      <c r="G103" s="312"/>
      <c r="H103" s="311" t="s">
        <v>54</v>
      </c>
      <c r="I103" s="311" t="s">
        <v>57</v>
      </c>
      <c r="J103" s="311" t="s">
        <v>759</v>
      </c>
      <c r="K103" s="310"/>
    </row>
    <row r="104" s="1" customFormat="1" ht="17.25" customHeight="1">
      <c r="B104" s="308"/>
      <c r="C104" s="313" t="s">
        <v>760</v>
      </c>
      <c r="D104" s="313"/>
      <c r="E104" s="313"/>
      <c r="F104" s="314" t="s">
        <v>761</v>
      </c>
      <c r="G104" s="315"/>
      <c r="H104" s="313"/>
      <c r="I104" s="313"/>
      <c r="J104" s="313" t="s">
        <v>762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53</v>
      </c>
      <c r="D106" s="318"/>
      <c r="E106" s="318"/>
      <c r="F106" s="319" t="s">
        <v>763</v>
      </c>
      <c r="G106" s="296"/>
      <c r="H106" s="296" t="s">
        <v>803</v>
      </c>
      <c r="I106" s="296" t="s">
        <v>765</v>
      </c>
      <c r="J106" s="296">
        <v>20</v>
      </c>
      <c r="K106" s="310"/>
    </row>
    <row r="107" s="1" customFormat="1" ht="15" customHeight="1">
      <c r="B107" s="308"/>
      <c r="C107" s="296" t="s">
        <v>766</v>
      </c>
      <c r="D107" s="296"/>
      <c r="E107" s="296"/>
      <c r="F107" s="319" t="s">
        <v>763</v>
      </c>
      <c r="G107" s="296"/>
      <c r="H107" s="296" t="s">
        <v>803</v>
      </c>
      <c r="I107" s="296" t="s">
        <v>765</v>
      </c>
      <c r="J107" s="296">
        <v>120</v>
      </c>
      <c r="K107" s="310"/>
    </row>
    <row r="108" s="1" customFormat="1" ht="15" customHeight="1">
      <c r="B108" s="321"/>
      <c r="C108" s="296" t="s">
        <v>768</v>
      </c>
      <c r="D108" s="296"/>
      <c r="E108" s="296"/>
      <c r="F108" s="319" t="s">
        <v>769</v>
      </c>
      <c r="G108" s="296"/>
      <c r="H108" s="296" t="s">
        <v>803</v>
      </c>
      <c r="I108" s="296" t="s">
        <v>765</v>
      </c>
      <c r="J108" s="296">
        <v>50</v>
      </c>
      <c r="K108" s="310"/>
    </row>
    <row r="109" s="1" customFormat="1" ht="15" customHeight="1">
      <c r="B109" s="321"/>
      <c r="C109" s="296" t="s">
        <v>771</v>
      </c>
      <c r="D109" s="296"/>
      <c r="E109" s="296"/>
      <c r="F109" s="319" t="s">
        <v>763</v>
      </c>
      <c r="G109" s="296"/>
      <c r="H109" s="296" t="s">
        <v>803</v>
      </c>
      <c r="I109" s="296" t="s">
        <v>773</v>
      </c>
      <c r="J109" s="296"/>
      <c r="K109" s="310"/>
    </row>
    <row r="110" s="1" customFormat="1" ht="15" customHeight="1">
      <c r="B110" s="321"/>
      <c r="C110" s="296" t="s">
        <v>782</v>
      </c>
      <c r="D110" s="296"/>
      <c r="E110" s="296"/>
      <c r="F110" s="319" t="s">
        <v>769</v>
      </c>
      <c r="G110" s="296"/>
      <c r="H110" s="296" t="s">
        <v>803</v>
      </c>
      <c r="I110" s="296" t="s">
        <v>765</v>
      </c>
      <c r="J110" s="296">
        <v>50</v>
      </c>
      <c r="K110" s="310"/>
    </row>
    <row r="111" s="1" customFormat="1" ht="15" customHeight="1">
      <c r="B111" s="321"/>
      <c r="C111" s="296" t="s">
        <v>790</v>
      </c>
      <c r="D111" s="296"/>
      <c r="E111" s="296"/>
      <c r="F111" s="319" t="s">
        <v>769</v>
      </c>
      <c r="G111" s="296"/>
      <c r="H111" s="296" t="s">
        <v>803</v>
      </c>
      <c r="I111" s="296" t="s">
        <v>765</v>
      </c>
      <c r="J111" s="296">
        <v>50</v>
      </c>
      <c r="K111" s="310"/>
    </row>
    <row r="112" s="1" customFormat="1" ht="15" customHeight="1">
      <c r="B112" s="321"/>
      <c r="C112" s="296" t="s">
        <v>788</v>
      </c>
      <c r="D112" s="296"/>
      <c r="E112" s="296"/>
      <c r="F112" s="319" t="s">
        <v>769</v>
      </c>
      <c r="G112" s="296"/>
      <c r="H112" s="296" t="s">
        <v>803</v>
      </c>
      <c r="I112" s="296" t="s">
        <v>765</v>
      </c>
      <c r="J112" s="296">
        <v>50</v>
      </c>
      <c r="K112" s="310"/>
    </row>
    <row r="113" s="1" customFormat="1" ht="15" customHeight="1">
      <c r="B113" s="321"/>
      <c r="C113" s="296" t="s">
        <v>53</v>
      </c>
      <c r="D113" s="296"/>
      <c r="E113" s="296"/>
      <c r="F113" s="319" t="s">
        <v>763</v>
      </c>
      <c r="G113" s="296"/>
      <c r="H113" s="296" t="s">
        <v>804</v>
      </c>
      <c r="I113" s="296" t="s">
        <v>765</v>
      </c>
      <c r="J113" s="296">
        <v>20</v>
      </c>
      <c r="K113" s="310"/>
    </row>
    <row r="114" s="1" customFormat="1" ht="15" customHeight="1">
      <c r="B114" s="321"/>
      <c r="C114" s="296" t="s">
        <v>805</v>
      </c>
      <c r="D114" s="296"/>
      <c r="E114" s="296"/>
      <c r="F114" s="319" t="s">
        <v>763</v>
      </c>
      <c r="G114" s="296"/>
      <c r="H114" s="296" t="s">
        <v>806</v>
      </c>
      <c r="I114" s="296" t="s">
        <v>765</v>
      </c>
      <c r="J114" s="296">
        <v>120</v>
      </c>
      <c r="K114" s="310"/>
    </row>
    <row r="115" s="1" customFormat="1" ht="15" customHeight="1">
      <c r="B115" s="321"/>
      <c r="C115" s="296" t="s">
        <v>38</v>
      </c>
      <c r="D115" s="296"/>
      <c r="E115" s="296"/>
      <c r="F115" s="319" t="s">
        <v>763</v>
      </c>
      <c r="G115" s="296"/>
      <c r="H115" s="296" t="s">
        <v>807</v>
      </c>
      <c r="I115" s="296" t="s">
        <v>798</v>
      </c>
      <c r="J115" s="296"/>
      <c r="K115" s="310"/>
    </row>
    <row r="116" s="1" customFormat="1" ht="15" customHeight="1">
      <c r="B116" s="321"/>
      <c r="C116" s="296" t="s">
        <v>48</v>
      </c>
      <c r="D116" s="296"/>
      <c r="E116" s="296"/>
      <c r="F116" s="319" t="s">
        <v>763</v>
      </c>
      <c r="G116" s="296"/>
      <c r="H116" s="296" t="s">
        <v>808</v>
      </c>
      <c r="I116" s="296" t="s">
        <v>798</v>
      </c>
      <c r="J116" s="296"/>
      <c r="K116" s="310"/>
    </row>
    <row r="117" s="1" customFormat="1" ht="15" customHeight="1">
      <c r="B117" s="321"/>
      <c r="C117" s="296" t="s">
        <v>57</v>
      </c>
      <c r="D117" s="296"/>
      <c r="E117" s="296"/>
      <c r="F117" s="319" t="s">
        <v>763</v>
      </c>
      <c r="G117" s="296"/>
      <c r="H117" s="296" t="s">
        <v>809</v>
      </c>
      <c r="I117" s="296" t="s">
        <v>810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811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757</v>
      </c>
      <c r="D123" s="311"/>
      <c r="E123" s="311"/>
      <c r="F123" s="311" t="s">
        <v>758</v>
      </c>
      <c r="G123" s="312"/>
      <c r="H123" s="311" t="s">
        <v>54</v>
      </c>
      <c r="I123" s="311" t="s">
        <v>57</v>
      </c>
      <c r="J123" s="311" t="s">
        <v>759</v>
      </c>
      <c r="K123" s="340"/>
    </row>
    <row r="124" s="1" customFormat="1" ht="17.25" customHeight="1">
      <c r="B124" s="339"/>
      <c r="C124" s="313" t="s">
        <v>760</v>
      </c>
      <c r="D124" s="313"/>
      <c r="E124" s="313"/>
      <c r="F124" s="314" t="s">
        <v>761</v>
      </c>
      <c r="G124" s="315"/>
      <c r="H124" s="313"/>
      <c r="I124" s="313"/>
      <c r="J124" s="313" t="s">
        <v>762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766</v>
      </c>
      <c r="D126" s="318"/>
      <c r="E126" s="318"/>
      <c r="F126" s="319" t="s">
        <v>763</v>
      </c>
      <c r="G126" s="296"/>
      <c r="H126" s="296" t="s">
        <v>803</v>
      </c>
      <c r="I126" s="296" t="s">
        <v>765</v>
      </c>
      <c r="J126" s="296">
        <v>120</v>
      </c>
      <c r="K126" s="344"/>
    </row>
    <row r="127" s="1" customFormat="1" ht="15" customHeight="1">
      <c r="B127" s="341"/>
      <c r="C127" s="296" t="s">
        <v>812</v>
      </c>
      <c r="D127" s="296"/>
      <c r="E127" s="296"/>
      <c r="F127" s="319" t="s">
        <v>763</v>
      </c>
      <c r="G127" s="296"/>
      <c r="H127" s="296" t="s">
        <v>813</v>
      </c>
      <c r="I127" s="296" t="s">
        <v>765</v>
      </c>
      <c r="J127" s="296" t="s">
        <v>814</v>
      </c>
      <c r="K127" s="344"/>
    </row>
    <row r="128" s="1" customFormat="1" ht="15" customHeight="1">
      <c r="B128" s="341"/>
      <c r="C128" s="296" t="s">
        <v>85</v>
      </c>
      <c r="D128" s="296"/>
      <c r="E128" s="296"/>
      <c r="F128" s="319" t="s">
        <v>763</v>
      </c>
      <c r="G128" s="296"/>
      <c r="H128" s="296" t="s">
        <v>815</v>
      </c>
      <c r="I128" s="296" t="s">
        <v>765</v>
      </c>
      <c r="J128" s="296" t="s">
        <v>814</v>
      </c>
      <c r="K128" s="344"/>
    </row>
    <row r="129" s="1" customFormat="1" ht="15" customHeight="1">
      <c r="B129" s="341"/>
      <c r="C129" s="296" t="s">
        <v>774</v>
      </c>
      <c r="D129" s="296"/>
      <c r="E129" s="296"/>
      <c r="F129" s="319" t="s">
        <v>769</v>
      </c>
      <c r="G129" s="296"/>
      <c r="H129" s="296" t="s">
        <v>775</v>
      </c>
      <c r="I129" s="296" t="s">
        <v>765</v>
      </c>
      <c r="J129" s="296">
        <v>15</v>
      </c>
      <c r="K129" s="344"/>
    </row>
    <row r="130" s="1" customFormat="1" ht="15" customHeight="1">
      <c r="B130" s="341"/>
      <c r="C130" s="322" t="s">
        <v>776</v>
      </c>
      <c r="D130" s="322"/>
      <c r="E130" s="322"/>
      <c r="F130" s="323" t="s">
        <v>769</v>
      </c>
      <c r="G130" s="322"/>
      <c r="H130" s="322" t="s">
        <v>777</v>
      </c>
      <c r="I130" s="322" t="s">
        <v>765</v>
      </c>
      <c r="J130" s="322">
        <v>15</v>
      </c>
      <c r="K130" s="344"/>
    </row>
    <row r="131" s="1" customFormat="1" ht="15" customHeight="1">
      <c r="B131" s="341"/>
      <c r="C131" s="322" t="s">
        <v>778</v>
      </c>
      <c r="D131" s="322"/>
      <c r="E131" s="322"/>
      <c r="F131" s="323" t="s">
        <v>769</v>
      </c>
      <c r="G131" s="322"/>
      <c r="H131" s="322" t="s">
        <v>779</v>
      </c>
      <c r="I131" s="322" t="s">
        <v>765</v>
      </c>
      <c r="J131" s="322">
        <v>20</v>
      </c>
      <c r="K131" s="344"/>
    </row>
    <row r="132" s="1" customFormat="1" ht="15" customHeight="1">
      <c r="B132" s="341"/>
      <c r="C132" s="322" t="s">
        <v>780</v>
      </c>
      <c r="D132" s="322"/>
      <c r="E132" s="322"/>
      <c r="F132" s="323" t="s">
        <v>769</v>
      </c>
      <c r="G132" s="322"/>
      <c r="H132" s="322" t="s">
        <v>781</v>
      </c>
      <c r="I132" s="322" t="s">
        <v>765</v>
      </c>
      <c r="J132" s="322">
        <v>20</v>
      </c>
      <c r="K132" s="344"/>
    </row>
    <row r="133" s="1" customFormat="1" ht="15" customHeight="1">
      <c r="B133" s="341"/>
      <c r="C133" s="296" t="s">
        <v>768</v>
      </c>
      <c r="D133" s="296"/>
      <c r="E133" s="296"/>
      <c r="F133" s="319" t="s">
        <v>769</v>
      </c>
      <c r="G133" s="296"/>
      <c r="H133" s="296" t="s">
        <v>803</v>
      </c>
      <c r="I133" s="296" t="s">
        <v>765</v>
      </c>
      <c r="J133" s="296">
        <v>50</v>
      </c>
      <c r="K133" s="344"/>
    </row>
    <row r="134" s="1" customFormat="1" ht="15" customHeight="1">
      <c r="B134" s="341"/>
      <c r="C134" s="296" t="s">
        <v>782</v>
      </c>
      <c r="D134" s="296"/>
      <c r="E134" s="296"/>
      <c r="F134" s="319" t="s">
        <v>769</v>
      </c>
      <c r="G134" s="296"/>
      <c r="H134" s="296" t="s">
        <v>803</v>
      </c>
      <c r="I134" s="296" t="s">
        <v>765</v>
      </c>
      <c r="J134" s="296">
        <v>50</v>
      </c>
      <c r="K134" s="344"/>
    </row>
    <row r="135" s="1" customFormat="1" ht="15" customHeight="1">
      <c r="B135" s="341"/>
      <c r="C135" s="296" t="s">
        <v>788</v>
      </c>
      <c r="D135" s="296"/>
      <c r="E135" s="296"/>
      <c r="F135" s="319" t="s">
        <v>769</v>
      </c>
      <c r="G135" s="296"/>
      <c r="H135" s="296" t="s">
        <v>803</v>
      </c>
      <c r="I135" s="296" t="s">
        <v>765</v>
      </c>
      <c r="J135" s="296">
        <v>50</v>
      </c>
      <c r="K135" s="344"/>
    </row>
    <row r="136" s="1" customFormat="1" ht="15" customHeight="1">
      <c r="B136" s="341"/>
      <c r="C136" s="296" t="s">
        <v>790</v>
      </c>
      <c r="D136" s="296"/>
      <c r="E136" s="296"/>
      <c r="F136" s="319" t="s">
        <v>769</v>
      </c>
      <c r="G136" s="296"/>
      <c r="H136" s="296" t="s">
        <v>803</v>
      </c>
      <c r="I136" s="296" t="s">
        <v>765</v>
      </c>
      <c r="J136" s="296">
        <v>50</v>
      </c>
      <c r="K136" s="344"/>
    </row>
    <row r="137" s="1" customFormat="1" ht="15" customHeight="1">
      <c r="B137" s="341"/>
      <c r="C137" s="296" t="s">
        <v>791</v>
      </c>
      <c r="D137" s="296"/>
      <c r="E137" s="296"/>
      <c r="F137" s="319" t="s">
        <v>769</v>
      </c>
      <c r="G137" s="296"/>
      <c r="H137" s="296" t="s">
        <v>816</v>
      </c>
      <c r="I137" s="296" t="s">
        <v>765</v>
      </c>
      <c r="J137" s="296">
        <v>255</v>
      </c>
      <c r="K137" s="344"/>
    </row>
    <row r="138" s="1" customFormat="1" ht="15" customHeight="1">
      <c r="B138" s="341"/>
      <c r="C138" s="296" t="s">
        <v>793</v>
      </c>
      <c r="D138" s="296"/>
      <c r="E138" s="296"/>
      <c r="F138" s="319" t="s">
        <v>763</v>
      </c>
      <c r="G138" s="296"/>
      <c r="H138" s="296" t="s">
        <v>817</v>
      </c>
      <c r="I138" s="296" t="s">
        <v>795</v>
      </c>
      <c r="J138" s="296"/>
      <c r="K138" s="344"/>
    </row>
    <row r="139" s="1" customFormat="1" ht="15" customHeight="1">
      <c r="B139" s="341"/>
      <c r="C139" s="296" t="s">
        <v>796</v>
      </c>
      <c r="D139" s="296"/>
      <c r="E139" s="296"/>
      <c r="F139" s="319" t="s">
        <v>763</v>
      </c>
      <c r="G139" s="296"/>
      <c r="H139" s="296" t="s">
        <v>818</v>
      </c>
      <c r="I139" s="296" t="s">
        <v>798</v>
      </c>
      <c r="J139" s="296"/>
      <c r="K139" s="344"/>
    </row>
    <row r="140" s="1" customFormat="1" ht="15" customHeight="1">
      <c r="B140" s="341"/>
      <c r="C140" s="296" t="s">
        <v>799</v>
      </c>
      <c r="D140" s="296"/>
      <c r="E140" s="296"/>
      <c r="F140" s="319" t="s">
        <v>763</v>
      </c>
      <c r="G140" s="296"/>
      <c r="H140" s="296" t="s">
        <v>799</v>
      </c>
      <c r="I140" s="296" t="s">
        <v>798</v>
      </c>
      <c r="J140" s="296"/>
      <c r="K140" s="344"/>
    </row>
    <row r="141" s="1" customFormat="1" ht="15" customHeight="1">
      <c r="B141" s="341"/>
      <c r="C141" s="296" t="s">
        <v>38</v>
      </c>
      <c r="D141" s="296"/>
      <c r="E141" s="296"/>
      <c r="F141" s="319" t="s">
        <v>763</v>
      </c>
      <c r="G141" s="296"/>
      <c r="H141" s="296" t="s">
        <v>819</v>
      </c>
      <c r="I141" s="296" t="s">
        <v>798</v>
      </c>
      <c r="J141" s="296"/>
      <c r="K141" s="344"/>
    </row>
    <row r="142" s="1" customFormat="1" ht="15" customHeight="1">
      <c r="B142" s="341"/>
      <c r="C142" s="296" t="s">
        <v>820</v>
      </c>
      <c r="D142" s="296"/>
      <c r="E142" s="296"/>
      <c r="F142" s="319" t="s">
        <v>763</v>
      </c>
      <c r="G142" s="296"/>
      <c r="H142" s="296" t="s">
        <v>821</v>
      </c>
      <c r="I142" s="296" t="s">
        <v>798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822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757</v>
      </c>
      <c r="D148" s="311"/>
      <c r="E148" s="311"/>
      <c r="F148" s="311" t="s">
        <v>758</v>
      </c>
      <c r="G148" s="312"/>
      <c r="H148" s="311" t="s">
        <v>54</v>
      </c>
      <c r="I148" s="311" t="s">
        <v>57</v>
      </c>
      <c r="J148" s="311" t="s">
        <v>759</v>
      </c>
      <c r="K148" s="310"/>
    </row>
    <row r="149" s="1" customFormat="1" ht="17.25" customHeight="1">
      <c r="B149" s="308"/>
      <c r="C149" s="313" t="s">
        <v>760</v>
      </c>
      <c r="D149" s="313"/>
      <c r="E149" s="313"/>
      <c r="F149" s="314" t="s">
        <v>761</v>
      </c>
      <c r="G149" s="315"/>
      <c r="H149" s="313"/>
      <c r="I149" s="313"/>
      <c r="J149" s="313" t="s">
        <v>762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766</v>
      </c>
      <c r="D151" s="296"/>
      <c r="E151" s="296"/>
      <c r="F151" s="349" t="s">
        <v>763</v>
      </c>
      <c r="G151" s="296"/>
      <c r="H151" s="348" t="s">
        <v>803</v>
      </c>
      <c r="I151" s="348" t="s">
        <v>765</v>
      </c>
      <c r="J151" s="348">
        <v>120</v>
      </c>
      <c r="K151" s="344"/>
    </row>
    <row r="152" s="1" customFormat="1" ht="15" customHeight="1">
      <c r="B152" s="321"/>
      <c r="C152" s="348" t="s">
        <v>812</v>
      </c>
      <c r="D152" s="296"/>
      <c r="E152" s="296"/>
      <c r="F152" s="349" t="s">
        <v>763</v>
      </c>
      <c r="G152" s="296"/>
      <c r="H152" s="348" t="s">
        <v>823</v>
      </c>
      <c r="I152" s="348" t="s">
        <v>765</v>
      </c>
      <c r="J152" s="348" t="s">
        <v>814</v>
      </c>
      <c r="K152" s="344"/>
    </row>
    <row r="153" s="1" customFormat="1" ht="15" customHeight="1">
      <c r="B153" s="321"/>
      <c r="C153" s="348" t="s">
        <v>85</v>
      </c>
      <c r="D153" s="296"/>
      <c r="E153" s="296"/>
      <c r="F153" s="349" t="s">
        <v>763</v>
      </c>
      <c r="G153" s="296"/>
      <c r="H153" s="348" t="s">
        <v>824</v>
      </c>
      <c r="I153" s="348" t="s">
        <v>765</v>
      </c>
      <c r="J153" s="348" t="s">
        <v>814</v>
      </c>
      <c r="K153" s="344"/>
    </row>
    <row r="154" s="1" customFormat="1" ht="15" customHeight="1">
      <c r="B154" s="321"/>
      <c r="C154" s="348" t="s">
        <v>768</v>
      </c>
      <c r="D154" s="296"/>
      <c r="E154" s="296"/>
      <c r="F154" s="349" t="s">
        <v>769</v>
      </c>
      <c r="G154" s="296"/>
      <c r="H154" s="348" t="s">
        <v>803</v>
      </c>
      <c r="I154" s="348" t="s">
        <v>765</v>
      </c>
      <c r="J154" s="348">
        <v>50</v>
      </c>
      <c r="K154" s="344"/>
    </row>
    <row r="155" s="1" customFormat="1" ht="15" customHeight="1">
      <c r="B155" s="321"/>
      <c r="C155" s="348" t="s">
        <v>771</v>
      </c>
      <c r="D155" s="296"/>
      <c r="E155" s="296"/>
      <c r="F155" s="349" t="s">
        <v>763</v>
      </c>
      <c r="G155" s="296"/>
      <c r="H155" s="348" t="s">
        <v>803</v>
      </c>
      <c r="I155" s="348" t="s">
        <v>773</v>
      </c>
      <c r="J155" s="348"/>
      <c r="K155" s="344"/>
    </row>
    <row r="156" s="1" customFormat="1" ht="15" customHeight="1">
      <c r="B156" s="321"/>
      <c r="C156" s="348" t="s">
        <v>782</v>
      </c>
      <c r="D156" s="296"/>
      <c r="E156" s="296"/>
      <c r="F156" s="349" t="s">
        <v>769</v>
      </c>
      <c r="G156" s="296"/>
      <c r="H156" s="348" t="s">
        <v>803</v>
      </c>
      <c r="I156" s="348" t="s">
        <v>765</v>
      </c>
      <c r="J156" s="348">
        <v>50</v>
      </c>
      <c r="K156" s="344"/>
    </row>
    <row r="157" s="1" customFormat="1" ht="15" customHeight="1">
      <c r="B157" s="321"/>
      <c r="C157" s="348" t="s">
        <v>790</v>
      </c>
      <c r="D157" s="296"/>
      <c r="E157" s="296"/>
      <c r="F157" s="349" t="s">
        <v>769</v>
      </c>
      <c r="G157" s="296"/>
      <c r="H157" s="348" t="s">
        <v>803</v>
      </c>
      <c r="I157" s="348" t="s">
        <v>765</v>
      </c>
      <c r="J157" s="348">
        <v>50</v>
      </c>
      <c r="K157" s="344"/>
    </row>
    <row r="158" s="1" customFormat="1" ht="15" customHeight="1">
      <c r="B158" s="321"/>
      <c r="C158" s="348" t="s">
        <v>788</v>
      </c>
      <c r="D158" s="296"/>
      <c r="E158" s="296"/>
      <c r="F158" s="349" t="s">
        <v>769</v>
      </c>
      <c r="G158" s="296"/>
      <c r="H158" s="348" t="s">
        <v>803</v>
      </c>
      <c r="I158" s="348" t="s">
        <v>765</v>
      </c>
      <c r="J158" s="348">
        <v>50</v>
      </c>
      <c r="K158" s="344"/>
    </row>
    <row r="159" s="1" customFormat="1" ht="15" customHeight="1">
      <c r="B159" s="321"/>
      <c r="C159" s="348" t="s">
        <v>104</v>
      </c>
      <c r="D159" s="296"/>
      <c r="E159" s="296"/>
      <c r="F159" s="349" t="s">
        <v>763</v>
      </c>
      <c r="G159" s="296"/>
      <c r="H159" s="348" t="s">
        <v>825</v>
      </c>
      <c r="I159" s="348" t="s">
        <v>765</v>
      </c>
      <c r="J159" s="348" t="s">
        <v>826</v>
      </c>
      <c r="K159" s="344"/>
    </row>
    <row r="160" s="1" customFormat="1" ht="15" customHeight="1">
      <c r="B160" s="321"/>
      <c r="C160" s="348" t="s">
        <v>827</v>
      </c>
      <c r="D160" s="296"/>
      <c r="E160" s="296"/>
      <c r="F160" s="349" t="s">
        <v>763</v>
      </c>
      <c r="G160" s="296"/>
      <c r="H160" s="348" t="s">
        <v>828</v>
      </c>
      <c r="I160" s="348" t="s">
        <v>798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829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757</v>
      </c>
      <c r="D166" s="311"/>
      <c r="E166" s="311"/>
      <c r="F166" s="311" t="s">
        <v>758</v>
      </c>
      <c r="G166" s="353"/>
      <c r="H166" s="354" t="s">
        <v>54</v>
      </c>
      <c r="I166" s="354" t="s">
        <v>57</v>
      </c>
      <c r="J166" s="311" t="s">
        <v>759</v>
      </c>
      <c r="K166" s="288"/>
    </row>
    <row r="167" s="1" customFormat="1" ht="17.25" customHeight="1">
      <c r="B167" s="289"/>
      <c r="C167" s="313" t="s">
        <v>760</v>
      </c>
      <c r="D167" s="313"/>
      <c r="E167" s="313"/>
      <c r="F167" s="314" t="s">
        <v>761</v>
      </c>
      <c r="G167" s="355"/>
      <c r="H167" s="356"/>
      <c r="I167" s="356"/>
      <c r="J167" s="313" t="s">
        <v>762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766</v>
      </c>
      <c r="D169" s="296"/>
      <c r="E169" s="296"/>
      <c r="F169" s="319" t="s">
        <v>763</v>
      </c>
      <c r="G169" s="296"/>
      <c r="H169" s="296" t="s">
        <v>803</v>
      </c>
      <c r="I169" s="296" t="s">
        <v>765</v>
      </c>
      <c r="J169" s="296">
        <v>120</v>
      </c>
      <c r="K169" s="344"/>
    </row>
    <row r="170" s="1" customFormat="1" ht="15" customHeight="1">
      <c r="B170" s="321"/>
      <c r="C170" s="296" t="s">
        <v>812</v>
      </c>
      <c r="D170" s="296"/>
      <c r="E170" s="296"/>
      <c r="F170" s="319" t="s">
        <v>763</v>
      </c>
      <c r="G170" s="296"/>
      <c r="H170" s="296" t="s">
        <v>813</v>
      </c>
      <c r="I170" s="296" t="s">
        <v>765</v>
      </c>
      <c r="J170" s="296" t="s">
        <v>814</v>
      </c>
      <c r="K170" s="344"/>
    </row>
    <row r="171" s="1" customFormat="1" ht="15" customHeight="1">
      <c r="B171" s="321"/>
      <c r="C171" s="296" t="s">
        <v>85</v>
      </c>
      <c r="D171" s="296"/>
      <c r="E171" s="296"/>
      <c r="F171" s="319" t="s">
        <v>763</v>
      </c>
      <c r="G171" s="296"/>
      <c r="H171" s="296" t="s">
        <v>830</v>
      </c>
      <c r="I171" s="296" t="s">
        <v>765</v>
      </c>
      <c r="J171" s="296" t="s">
        <v>814</v>
      </c>
      <c r="K171" s="344"/>
    </row>
    <row r="172" s="1" customFormat="1" ht="15" customHeight="1">
      <c r="B172" s="321"/>
      <c r="C172" s="296" t="s">
        <v>768</v>
      </c>
      <c r="D172" s="296"/>
      <c r="E172" s="296"/>
      <c r="F172" s="319" t="s">
        <v>769</v>
      </c>
      <c r="G172" s="296"/>
      <c r="H172" s="296" t="s">
        <v>830</v>
      </c>
      <c r="I172" s="296" t="s">
        <v>765</v>
      </c>
      <c r="J172" s="296">
        <v>50</v>
      </c>
      <c r="K172" s="344"/>
    </row>
    <row r="173" s="1" customFormat="1" ht="15" customHeight="1">
      <c r="B173" s="321"/>
      <c r="C173" s="296" t="s">
        <v>771</v>
      </c>
      <c r="D173" s="296"/>
      <c r="E173" s="296"/>
      <c r="F173" s="319" t="s">
        <v>763</v>
      </c>
      <c r="G173" s="296"/>
      <c r="H173" s="296" t="s">
        <v>830</v>
      </c>
      <c r="I173" s="296" t="s">
        <v>773</v>
      </c>
      <c r="J173" s="296"/>
      <c r="K173" s="344"/>
    </row>
    <row r="174" s="1" customFormat="1" ht="15" customHeight="1">
      <c r="B174" s="321"/>
      <c r="C174" s="296" t="s">
        <v>782</v>
      </c>
      <c r="D174" s="296"/>
      <c r="E174" s="296"/>
      <c r="F174" s="319" t="s">
        <v>769</v>
      </c>
      <c r="G174" s="296"/>
      <c r="H174" s="296" t="s">
        <v>830</v>
      </c>
      <c r="I174" s="296" t="s">
        <v>765</v>
      </c>
      <c r="J174" s="296">
        <v>50</v>
      </c>
      <c r="K174" s="344"/>
    </row>
    <row r="175" s="1" customFormat="1" ht="15" customHeight="1">
      <c r="B175" s="321"/>
      <c r="C175" s="296" t="s">
        <v>790</v>
      </c>
      <c r="D175" s="296"/>
      <c r="E175" s="296"/>
      <c r="F175" s="319" t="s">
        <v>769</v>
      </c>
      <c r="G175" s="296"/>
      <c r="H175" s="296" t="s">
        <v>830</v>
      </c>
      <c r="I175" s="296" t="s">
        <v>765</v>
      </c>
      <c r="J175" s="296">
        <v>50</v>
      </c>
      <c r="K175" s="344"/>
    </row>
    <row r="176" s="1" customFormat="1" ht="15" customHeight="1">
      <c r="B176" s="321"/>
      <c r="C176" s="296" t="s">
        <v>788</v>
      </c>
      <c r="D176" s="296"/>
      <c r="E176" s="296"/>
      <c r="F176" s="319" t="s">
        <v>769</v>
      </c>
      <c r="G176" s="296"/>
      <c r="H176" s="296" t="s">
        <v>830</v>
      </c>
      <c r="I176" s="296" t="s">
        <v>765</v>
      </c>
      <c r="J176" s="296">
        <v>50</v>
      </c>
      <c r="K176" s="344"/>
    </row>
    <row r="177" s="1" customFormat="1" ht="15" customHeight="1">
      <c r="B177" s="321"/>
      <c r="C177" s="296" t="s">
        <v>118</v>
      </c>
      <c r="D177" s="296"/>
      <c r="E177" s="296"/>
      <c r="F177" s="319" t="s">
        <v>763</v>
      </c>
      <c r="G177" s="296"/>
      <c r="H177" s="296" t="s">
        <v>831</v>
      </c>
      <c r="I177" s="296" t="s">
        <v>832</v>
      </c>
      <c r="J177" s="296"/>
      <c r="K177" s="344"/>
    </row>
    <row r="178" s="1" customFormat="1" ht="15" customHeight="1">
      <c r="B178" s="321"/>
      <c r="C178" s="296" t="s">
        <v>57</v>
      </c>
      <c r="D178" s="296"/>
      <c r="E178" s="296"/>
      <c r="F178" s="319" t="s">
        <v>763</v>
      </c>
      <c r="G178" s="296"/>
      <c r="H178" s="296" t="s">
        <v>833</v>
      </c>
      <c r="I178" s="296" t="s">
        <v>834</v>
      </c>
      <c r="J178" s="296">
        <v>1</v>
      </c>
      <c r="K178" s="344"/>
    </row>
    <row r="179" s="1" customFormat="1" ht="15" customHeight="1">
      <c r="B179" s="321"/>
      <c r="C179" s="296" t="s">
        <v>53</v>
      </c>
      <c r="D179" s="296"/>
      <c r="E179" s="296"/>
      <c r="F179" s="319" t="s">
        <v>763</v>
      </c>
      <c r="G179" s="296"/>
      <c r="H179" s="296" t="s">
        <v>835</v>
      </c>
      <c r="I179" s="296" t="s">
        <v>765</v>
      </c>
      <c r="J179" s="296">
        <v>20</v>
      </c>
      <c r="K179" s="344"/>
    </row>
    <row r="180" s="1" customFormat="1" ht="15" customHeight="1">
      <c r="B180" s="321"/>
      <c r="C180" s="296" t="s">
        <v>54</v>
      </c>
      <c r="D180" s="296"/>
      <c r="E180" s="296"/>
      <c r="F180" s="319" t="s">
        <v>763</v>
      </c>
      <c r="G180" s="296"/>
      <c r="H180" s="296" t="s">
        <v>836</v>
      </c>
      <c r="I180" s="296" t="s">
        <v>765</v>
      </c>
      <c r="J180" s="296">
        <v>255</v>
      </c>
      <c r="K180" s="344"/>
    </row>
    <row r="181" s="1" customFormat="1" ht="15" customHeight="1">
      <c r="B181" s="321"/>
      <c r="C181" s="296" t="s">
        <v>119</v>
      </c>
      <c r="D181" s="296"/>
      <c r="E181" s="296"/>
      <c r="F181" s="319" t="s">
        <v>763</v>
      </c>
      <c r="G181" s="296"/>
      <c r="H181" s="296" t="s">
        <v>727</v>
      </c>
      <c r="I181" s="296" t="s">
        <v>765</v>
      </c>
      <c r="J181" s="296">
        <v>10</v>
      </c>
      <c r="K181" s="344"/>
    </row>
    <row r="182" s="1" customFormat="1" ht="15" customHeight="1">
      <c r="B182" s="321"/>
      <c r="C182" s="296" t="s">
        <v>120</v>
      </c>
      <c r="D182" s="296"/>
      <c r="E182" s="296"/>
      <c r="F182" s="319" t="s">
        <v>763</v>
      </c>
      <c r="G182" s="296"/>
      <c r="H182" s="296" t="s">
        <v>837</v>
      </c>
      <c r="I182" s="296" t="s">
        <v>798</v>
      </c>
      <c r="J182" s="296"/>
      <c r="K182" s="344"/>
    </row>
    <row r="183" s="1" customFormat="1" ht="15" customHeight="1">
      <c r="B183" s="321"/>
      <c r="C183" s="296" t="s">
        <v>838</v>
      </c>
      <c r="D183" s="296"/>
      <c r="E183" s="296"/>
      <c r="F183" s="319" t="s">
        <v>763</v>
      </c>
      <c r="G183" s="296"/>
      <c r="H183" s="296" t="s">
        <v>839</v>
      </c>
      <c r="I183" s="296" t="s">
        <v>798</v>
      </c>
      <c r="J183" s="296"/>
      <c r="K183" s="344"/>
    </row>
    <row r="184" s="1" customFormat="1" ht="15" customHeight="1">
      <c r="B184" s="321"/>
      <c r="C184" s="296" t="s">
        <v>827</v>
      </c>
      <c r="D184" s="296"/>
      <c r="E184" s="296"/>
      <c r="F184" s="319" t="s">
        <v>763</v>
      </c>
      <c r="G184" s="296"/>
      <c r="H184" s="296" t="s">
        <v>840</v>
      </c>
      <c r="I184" s="296" t="s">
        <v>798</v>
      </c>
      <c r="J184" s="296"/>
      <c r="K184" s="344"/>
    </row>
    <row r="185" s="1" customFormat="1" ht="15" customHeight="1">
      <c r="B185" s="321"/>
      <c r="C185" s="296" t="s">
        <v>122</v>
      </c>
      <c r="D185" s="296"/>
      <c r="E185" s="296"/>
      <c r="F185" s="319" t="s">
        <v>769</v>
      </c>
      <c r="G185" s="296"/>
      <c r="H185" s="296" t="s">
        <v>841</v>
      </c>
      <c r="I185" s="296" t="s">
        <v>765</v>
      </c>
      <c r="J185" s="296">
        <v>50</v>
      </c>
      <c r="K185" s="344"/>
    </row>
    <row r="186" s="1" customFormat="1" ht="15" customHeight="1">
      <c r="B186" s="321"/>
      <c r="C186" s="296" t="s">
        <v>842</v>
      </c>
      <c r="D186" s="296"/>
      <c r="E186" s="296"/>
      <c r="F186" s="319" t="s">
        <v>769</v>
      </c>
      <c r="G186" s="296"/>
      <c r="H186" s="296" t="s">
        <v>843</v>
      </c>
      <c r="I186" s="296" t="s">
        <v>844</v>
      </c>
      <c r="J186" s="296"/>
      <c r="K186" s="344"/>
    </row>
    <row r="187" s="1" customFormat="1" ht="15" customHeight="1">
      <c r="B187" s="321"/>
      <c r="C187" s="296" t="s">
        <v>845</v>
      </c>
      <c r="D187" s="296"/>
      <c r="E187" s="296"/>
      <c r="F187" s="319" t="s">
        <v>769</v>
      </c>
      <c r="G187" s="296"/>
      <c r="H187" s="296" t="s">
        <v>846</v>
      </c>
      <c r="I187" s="296" t="s">
        <v>844</v>
      </c>
      <c r="J187" s="296"/>
      <c r="K187" s="344"/>
    </row>
    <row r="188" s="1" customFormat="1" ht="15" customHeight="1">
      <c r="B188" s="321"/>
      <c r="C188" s="296" t="s">
        <v>847</v>
      </c>
      <c r="D188" s="296"/>
      <c r="E188" s="296"/>
      <c r="F188" s="319" t="s">
        <v>769</v>
      </c>
      <c r="G188" s="296"/>
      <c r="H188" s="296" t="s">
        <v>848</v>
      </c>
      <c r="I188" s="296" t="s">
        <v>844</v>
      </c>
      <c r="J188" s="296"/>
      <c r="K188" s="344"/>
    </row>
    <row r="189" s="1" customFormat="1" ht="15" customHeight="1">
      <c r="B189" s="321"/>
      <c r="C189" s="357" t="s">
        <v>849</v>
      </c>
      <c r="D189" s="296"/>
      <c r="E189" s="296"/>
      <c r="F189" s="319" t="s">
        <v>769</v>
      </c>
      <c r="G189" s="296"/>
      <c r="H189" s="296" t="s">
        <v>850</v>
      </c>
      <c r="I189" s="296" t="s">
        <v>851</v>
      </c>
      <c r="J189" s="358" t="s">
        <v>852</v>
      </c>
      <c r="K189" s="344"/>
    </row>
    <row r="190" s="1" customFormat="1" ht="15" customHeight="1">
      <c r="B190" s="321"/>
      <c r="C190" s="357" t="s">
        <v>42</v>
      </c>
      <c r="D190" s="296"/>
      <c r="E190" s="296"/>
      <c r="F190" s="319" t="s">
        <v>763</v>
      </c>
      <c r="G190" s="296"/>
      <c r="H190" s="293" t="s">
        <v>853</v>
      </c>
      <c r="I190" s="296" t="s">
        <v>854</v>
      </c>
      <c r="J190" s="296"/>
      <c r="K190" s="344"/>
    </row>
    <row r="191" s="1" customFormat="1" ht="15" customHeight="1">
      <c r="B191" s="321"/>
      <c r="C191" s="357" t="s">
        <v>855</v>
      </c>
      <c r="D191" s="296"/>
      <c r="E191" s="296"/>
      <c r="F191" s="319" t="s">
        <v>763</v>
      </c>
      <c r="G191" s="296"/>
      <c r="H191" s="296" t="s">
        <v>856</v>
      </c>
      <c r="I191" s="296" t="s">
        <v>798</v>
      </c>
      <c r="J191" s="296"/>
      <c r="K191" s="344"/>
    </row>
    <row r="192" s="1" customFormat="1" ht="15" customHeight="1">
      <c r="B192" s="321"/>
      <c r="C192" s="357" t="s">
        <v>857</v>
      </c>
      <c r="D192" s="296"/>
      <c r="E192" s="296"/>
      <c r="F192" s="319" t="s">
        <v>763</v>
      </c>
      <c r="G192" s="296"/>
      <c r="H192" s="296" t="s">
        <v>858</v>
      </c>
      <c r="I192" s="296" t="s">
        <v>798</v>
      </c>
      <c r="J192" s="296"/>
      <c r="K192" s="344"/>
    </row>
    <row r="193" s="1" customFormat="1" ht="15" customHeight="1">
      <c r="B193" s="321"/>
      <c r="C193" s="357" t="s">
        <v>859</v>
      </c>
      <c r="D193" s="296"/>
      <c r="E193" s="296"/>
      <c r="F193" s="319" t="s">
        <v>769</v>
      </c>
      <c r="G193" s="296"/>
      <c r="H193" s="296" t="s">
        <v>860</v>
      </c>
      <c r="I193" s="296" t="s">
        <v>798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861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862</v>
      </c>
      <c r="D200" s="360"/>
      <c r="E200" s="360"/>
      <c r="F200" s="360" t="s">
        <v>863</v>
      </c>
      <c r="G200" s="361"/>
      <c r="H200" s="360" t="s">
        <v>864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854</v>
      </c>
      <c r="D202" s="296"/>
      <c r="E202" s="296"/>
      <c r="F202" s="319" t="s">
        <v>43</v>
      </c>
      <c r="G202" s="296"/>
      <c r="H202" s="296" t="s">
        <v>865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44</v>
      </c>
      <c r="G203" s="296"/>
      <c r="H203" s="296" t="s">
        <v>866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47</v>
      </c>
      <c r="G204" s="296"/>
      <c r="H204" s="296" t="s">
        <v>867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45</v>
      </c>
      <c r="G205" s="296"/>
      <c r="H205" s="296" t="s">
        <v>868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46</v>
      </c>
      <c r="G206" s="296"/>
      <c r="H206" s="296" t="s">
        <v>869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810</v>
      </c>
      <c r="D208" s="296"/>
      <c r="E208" s="296"/>
      <c r="F208" s="319" t="s">
        <v>78</v>
      </c>
      <c r="G208" s="296"/>
      <c r="H208" s="296" t="s">
        <v>870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706</v>
      </c>
      <c r="G209" s="296"/>
      <c r="H209" s="296" t="s">
        <v>707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704</v>
      </c>
      <c r="G210" s="296"/>
      <c r="H210" s="296" t="s">
        <v>871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708</v>
      </c>
      <c r="G211" s="357"/>
      <c r="H211" s="348" t="s">
        <v>709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710</v>
      </c>
      <c r="G212" s="357"/>
      <c r="H212" s="348" t="s">
        <v>481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834</v>
      </c>
      <c r="D214" s="296"/>
      <c r="E214" s="296"/>
      <c r="F214" s="319">
        <v>1</v>
      </c>
      <c r="G214" s="357"/>
      <c r="H214" s="348" t="s">
        <v>872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873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874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875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2023-12-12T14:37:55Z</dcterms:created>
  <dcterms:modified xsi:type="dcterms:W3CDTF">2023-12-12T14:38:01Z</dcterms:modified>
</cp:coreProperties>
</file>